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Inwestycje (2)" sheetId="1" r:id="rId1"/>
    <sheet name="Inwestycje" sheetId="2" r:id="rId2"/>
    <sheet name="przen.w ramach rozdziału" sheetId="3" r:id="rId3"/>
    <sheet name="przen.między działami" sheetId="4" r:id="rId4"/>
    <sheet name="wydatki" sheetId="5" r:id="rId5"/>
    <sheet name="dochody" sheetId="6" r:id="rId6"/>
    <sheet name=" przych." sheetId="7" r:id="rId7"/>
  </sheets>
  <definedNames>
    <definedName name="_xlnm.Print_Area" localSheetId="5">'dochody'!$A$1:$F$34</definedName>
    <definedName name="_xlnm.Print_Area" localSheetId="1">'Inwestycje'!$A$1:$D$60</definedName>
    <definedName name="_xlnm.Print_Area" localSheetId="0">'Inwestycje (2)'!$A$1:$D$60</definedName>
    <definedName name="_xlnm.Print_Area" localSheetId="3">'przen.między działami'!$A$1:$F$23</definedName>
    <definedName name="_xlnm.Print_Area" localSheetId="2">'przen.w ramach rozdziału'!$A$1:$F$13</definedName>
    <definedName name="_xlnm.Print_Area" localSheetId="4">'wydatki'!$A$1:$F$156</definedName>
  </definedNames>
  <calcPr fullCalcOnLoad="1"/>
</workbook>
</file>

<file path=xl/sharedStrings.xml><?xml version="1.0" encoding="utf-8"?>
<sst xmlns="http://schemas.openxmlformats.org/spreadsheetml/2006/main" count="419" uniqueCount="200">
  <si>
    <t>Załącznik nr 1</t>
  </si>
  <si>
    <t>Rady Powiatu Zgierskiego</t>
  </si>
  <si>
    <t xml:space="preserve">Zmiany w planie dochodów </t>
  </si>
  <si>
    <t>Dział</t>
  </si>
  <si>
    <t>Rozdz.</t>
  </si>
  <si>
    <t xml:space="preserve">§ </t>
  </si>
  <si>
    <t>Treść</t>
  </si>
  <si>
    <t>Kwota zwiększenia</t>
  </si>
  <si>
    <t>852</t>
  </si>
  <si>
    <t>Pomoc społeczna</t>
  </si>
  <si>
    <t>Razem:</t>
  </si>
  <si>
    <t xml:space="preserve">                  </t>
  </si>
  <si>
    <t xml:space="preserve">Zmiany w planie wydatków </t>
  </si>
  <si>
    <t>4210</t>
  </si>
  <si>
    <t>Zakup materiałów i wyposażenia</t>
  </si>
  <si>
    <t>Kwota zmniejszenia</t>
  </si>
  <si>
    <t>758</t>
  </si>
  <si>
    <t>Różne rozliczenia</t>
  </si>
  <si>
    <t>6050</t>
  </si>
  <si>
    <t>§</t>
  </si>
  <si>
    <t xml:space="preserve"> </t>
  </si>
  <si>
    <t>Załącznik nr 3</t>
  </si>
  <si>
    <t>Zmiany w planie przychodów</t>
  </si>
  <si>
    <t>85201</t>
  </si>
  <si>
    <t>Placówki opiekuńczo - wychowawcze</t>
  </si>
  <si>
    <t>0750</t>
  </si>
  <si>
    <t>Lp.</t>
  </si>
  <si>
    <t>Załącznik nr 4</t>
  </si>
  <si>
    <t>Oświata i wychowanie</t>
  </si>
  <si>
    <t>Szkoły zawodowe</t>
  </si>
  <si>
    <t>0830</t>
  </si>
  <si>
    <t>Wpływy z usług</t>
  </si>
  <si>
    <t>0960</t>
  </si>
  <si>
    <t>Otrzymane spadki, zapisy i darowizny w postaci pieniężnej</t>
  </si>
  <si>
    <t>Domy pomocy społecznej</t>
  </si>
  <si>
    <t>Edukacyjna opieka wychowawcza</t>
  </si>
  <si>
    <t>75411</t>
  </si>
  <si>
    <t>801</t>
  </si>
  <si>
    <t>80130</t>
  </si>
  <si>
    <t>Bezpieczeństwo publiczne i ochrona przeciwpożarowa</t>
  </si>
  <si>
    <t>Komendy powiatowe Państwowej Straży Pożarnej</t>
  </si>
  <si>
    <t>854</t>
  </si>
  <si>
    <t>85446</t>
  </si>
  <si>
    <t>Dokształcanie i doskonalenie nauczycieli</t>
  </si>
  <si>
    <t>85202</t>
  </si>
  <si>
    <t>4270</t>
  </si>
  <si>
    <t>Zakup usług remontowych</t>
  </si>
  <si>
    <t>0970</t>
  </si>
  <si>
    <t>Wpływy z różnych dochodów</t>
  </si>
  <si>
    <t>853</t>
  </si>
  <si>
    <t>Pozostałe zadania w zakresie polityki społecznej</t>
  </si>
  <si>
    <t>Zakup energii</t>
  </si>
  <si>
    <t>Zakup usług pozostałych</t>
  </si>
  <si>
    <t>85204</t>
  </si>
  <si>
    <t>4110</t>
  </si>
  <si>
    <t>4120</t>
  </si>
  <si>
    <t>Składki na ubezpieczenia społeczne</t>
  </si>
  <si>
    <t>955</t>
  </si>
  <si>
    <t>Przychody z tytułu innych rozliczeń krajowych</t>
  </si>
  <si>
    <t>Załącznik nr 5</t>
  </si>
  <si>
    <t>Zmiany w planie wydatków - przeniesienia między działami</t>
  </si>
  <si>
    <t>4260</t>
  </si>
  <si>
    <t>4300</t>
  </si>
  <si>
    <t>Dodatkowe wynagrodzenie roczne</t>
  </si>
  <si>
    <t>Transport i łączność</t>
  </si>
  <si>
    <t>Drogi publiczne powiatowe</t>
  </si>
  <si>
    <t>750</t>
  </si>
  <si>
    <t>75020</t>
  </si>
  <si>
    <t>Administracja publiczna</t>
  </si>
  <si>
    <t>Starostwa powiatowe</t>
  </si>
  <si>
    <t>921</t>
  </si>
  <si>
    <t>92116</t>
  </si>
  <si>
    <t>2310</t>
  </si>
  <si>
    <t>Kultura i ochrona dziedzictwa narodowego</t>
  </si>
  <si>
    <t>Biblioteki</t>
  </si>
  <si>
    <t>Dotacje celowe przekazane gminie na zadania bieżące realizowane na podstawie porozumień (umów) między JST</t>
  </si>
  <si>
    <t>6060</t>
  </si>
  <si>
    <t>Komendy powiatowe Policji</t>
  </si>
  <si>
    <t>4010</t>
  </si>
  <si>
    <t>Rodziny zastępcze</t>
  </si>
  <si>
    <t>75818</t>
  </si>
  <si>
    <t>Rezerwy ogólne i celowe</t>
  </si>
  <si>
    <t>Rezerwy</t>
  </si>
  <si>
    <t>Wydatki bieżące</t>
  </si>
  <si>
    <t>75023</t>
  </si>
  <si>
    <t>Administaracja publiczna</t>
  </si>
  <si>
    <t>Urzędy gmin</t>
  </si>
  <si>
    <t>3110</t>
  </si>
  <si>
    <t>Świadczenia społeczne</t>
  </si>
  <si>
    <t>85333</t>
  </si>
  <si>
    <t>Powiatowe urzędy pracy</t>
  </si>
  <si>
    <t>Wydatki majątkowe</t>
  </si>
  <si>
    <t>Szkoły podstawowe specjalne</t>
  </si>
  <si>
    <t>6220</t>
  </si>
  <si>
    <t>per saldo</t>
  </si>
  <si>
    <t xml:space="preserve">Wydatki inwestycyjne jednostek budżetowych /Przebudowa drogi powiatowej Nr 5166 E Aleksandrów Łódzki-Lutomiersk/ </t>
  </si>
  <si>
    <t xml:space="preserve">Wydatki inwestycyjne jednostek budżetowych /Przebudowa drogi powiatowej Nr 5137 E Ozorków ul.Południowa/ </t>
  </si>
  <si>
    <t>Wydatki inwestycyjne jednostek budżetowych /Przebudowa drogi powiatowej Nr 5137 E Ozorków ul.Południowa w ramach środków programu RPO woj.łódzkiego - udział własny/</t>
  </si>
  <si>
    <t xml:space="preserve"> Wydatki inwestycyjne jednostek budżetowych /Przebudowa drogi powiatowej Nr 5101 E Głowno ul.Sikorskiego w ramach środków programu RPO woj.łódzkiego - udział własny/</t>
  </si>
  <si>
    <t xml:space="preserve"> Wydatki inwestycyjne jednostek budżetowych /Przebudowa drogi powiatowej Nr 5168 E Aleksandrów Łódzki - Parzęczew - Lubień/ </t>
  </si>
  <si>
    <t>Wydatki inwestycyjne jednostek budżetowych /Termomodernizacja budynku w ZS Nr 1 w Zgierzu, w ramach środków  programu RPO woj.łódzkiego - udział własny/</t>
  </si>
  <si>
    <t xml:space="preserve">Wydatki inwestycyjne jednostek budżetowych /Budowa sali gimnastycznej przy ZSZ w Aleksandrowie Łódzkim/ </t>
  </si>
  <si>
    <t>Wydatki na zakupy inwestycyjne jednostek budżetowych /Zakup samochodu do przewozu osób niepełnosprawnych ZSS Ozorków/</t>
  </si>
  <si>
    <t>Wydatki na zakupy inwestycyjne jednostek budżetowych /Zakup samochodu do przewozu osób niepełnosprawnych ZSS Aleksandrów/</t>
  </si>
  <si>
    <t>Wydatki inwestycyjne jednostek budżetowych /Adaptacja budynku w ZZSP w Zgierzu/</t>
  </si>
  <si>
    <t>Wydatki inwestycyjne jednostek budżetowych /Termomodernizacja budynku w ZS Nr 1 w Zgierzu/</t>
  </si>
  <si>
    <t>Licea ogólnokształcące</t>
  </si>
  <si>
    <t>Wydatki inwestycyjne jednostek budżetowych /Termomodernizacja budynku w ZSO Ozorków/</t>
  </si>
  <si>
    <t>Wydatki inwestycyjne jednostek budżetowych /Termomodernizacja budynku w ZSL-G w Głownie/</t>
  </si>
  <si>
    <t>Wydatki inwestycyjne jednostek budżetowych /Termomodernizacja budynku DPS w Ozorkowie, w ramach środków programu RPO woj.łódzkiego - udział własny/</t>
  </si>
  <si>
    <t>Wydatki inwestycyjne jednostek budżetowych /Termomodernizacja budynku DPS w Zgierzu/</t>
  </si>
  <si>
    <t>Załącznik nr 2</t>
  </si>
  <si>
    <t>Wydatki inwestycyjne jednostek budżetowych /Przebudowa drogi powiatowej Nr 5101 E ul. Sikorskiego w Głownie/</t>
  </si>
  <si>
    <t>Wydatki na zakupy inwestycyjne jednostek budżetowych / Zakup zagęszczarki i piły dla pracowników Oddziału Patrolowo - Remontowego/</t>
  </si>
  <si>
    <t>2710</t>
  </si>
  <si>
    <t>Wpływy z tytułu pomocy finansowej udzielanej między jednostkami samorządu terytorialnego na dofinansowanie własnych zadań bieżących</t>
  </si>
  <si>
    <t xml:space="preserve">Oświata i wychowanie </t>
  </si>
  <si>
    <t>Dochody z najmu i dzierżawy składników majatkowych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</si>
  <si>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</si>
  <si>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</si>
  <si>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>4040</t>
  </si>
  <si>
    <t>Razem</t>
  </si>
  <si>
    <t>Zmiany w planie wydatków - przeniesienia w ramach rozdziału</t>
  </si>
  <si>
    <t>80102</t>
  </si>
  <si>
    <t>80111</t>
  </si>
  <si>
    <t>Gimnazja specjalne</t>
  </si>
  <si>
    <t>80146</t>
  </si>
  <si>
    <t>80148</t>
  </si>
  <si>
    <t>Stołówki szkolne</t>
  </si>
  <si>
    <t>85401</t>
  </si>
  <si>
    <t>Świetlice szkolne</t>
  </si>
  <si>
    <t>Wydatki inwestycyjne jednostek budżetowych (wymiana stolarki okiennej i drzwi  w ZS Nr 1 w Głownie)</t>
  </si>
  <si>
    <t>Gospodarka mieszkaniowa</t>
  </si>
  <si>
    <t>Ogółem per saldo</t>
  </si>
  <si>
    <t>Składki na Fundusz Pracy</t>
  </si>
  <si>
    <t>Wynagrodzenia osobowe pracowników</t>
  </si>
  <si>
    <t xml:space="preserve">Zakup usług remontowych </t>
  </si>
  <si>
    <t>80120</t>
  </si>
  <si>
    <t>85403</t>
  </si>
  <si>
    <t>85406</t>
  </si>
  <si>
    <t>Specjalne ośrodki szkolno-wychowawcze</t>
  </si>
  <si>
    <t>Poradnie psychologiczno- pedagogiczne, w tym poradnie specjalistyczne</t>
  </si>
  <si>
    <t xml:space="preserve">Wydatki inwestycyjne jednostek budżetowych /Budowa sali gimnastycznej przy ZSZ w Aleksandrowie Łódzkim w ramach środków programu RPO woj. łódzkiego- udział własny/ </t>
  </si>
  <si>
    <t xml:space="preserve">na 2008 rok </t>
  </si>
  <si>
    <t>Rozdział</t>
  </si>
  <si>
    <t>Plan na 2008 r.</t>
  </si>
  <si>
    <t>Budowa chodnika w pasie drogi powiatowej Nr 5167 E -ul.Marszałkowska w Grotnikach</t>
  </si>
  <si>
    <t>Budowa chodnika w pasie drogi powiatowej Nr 5131 E-ul.Smardzewska w Łagiewnikach</t>
  </si>
  <si>
    <t>Budowa chodnika w pasie drogi powiatowej Nr 5128 E-ul.Narutowicza w Sokolnikach</t>
  </si>
  <si>
    <t>E-powiat (podpis elektroniczny) w ramach środków  programu RPO woj.łódzkiego - udział własny</t>
  </si>
  <si>
    <t>Zakup sprzętu kwaterunkowego i gospodarczego, uzbrojenia, techniki specjalnej, informatycznego, elektronicznego i łączności, szkoleniowego, transportowego oraz medycznego</t>
  </si>
  <si>
    <t xml:space="preserve"> Częściowa termomodernizacja budynku w ZSS Ozorków</t>
  </si>
  <si>
    <t>Ochrona zdrowia</t>
  </si>
  <si>
    <t>Lecznictwo ambulatoryjne</t>
  </si>
  <si>
    <t>Dostosowanie budynku PZOZ do wymogów rozporządzenia Ministra Zdrowia z dnia 10 listopada 2006 r.(DZ.U.Nr 213,poz.1568) w ramach środków programu RPO woj.łódzkiego - udział własny</t>
  </si>
  <si>
    <t xml:space="preserve">Zakup samochodu </t>
  </si>
  <si>
    <t>Załącznik nr 6</t>
  </si>
  <si>
    <t xml:space="preserve">Przebudowa drogi powiatowej Nr 5166 E Aleksandrów Łódzki-Lutomiersk </t>
  </si>
  <si>
    <t xml:space="preserve">Przebudowa drogi powiatowej Nr 5168 E Aleksandrów Łódzki - Parzęczew - Lubień </t>
  </si>
  <si>
    <t xml:space="preserve">Przebudowa drogi powiatowej Nr 5137 E Ozorków ul.Południowa </t>
  </si>
  <si>
    <t xml:space="preserve">Przebudowa drogi powiatowej Nr 5101 E Głowno ul.Sikorskiego </t>
  </si>
  <si>
    <t>Zakup samochodu dla Oddziału Patrolowo- Remontowego</t>
  </si>
  <si>
    <t>Wydatki inwestycyjne jednostek budżetowych (dokumentacja techniczna budowy boiska szkolnego w LO w Aleksandrowie )</t>
  </si>
  <si>
    <t>Zakup samochodu do przewozu osób niepełnosprawnych ZSS Ozorków</t>
  </si>
  <si>
    <t>Zakup samochodu do przewozu osób niepełnosprawnych ZSS Aleksandrów</t>
  </si>
  <si>
    <t>Termomodernizacja budynku w ZSO Ozorków</t>
  </si>
  <si>
    <t>Termomodernizacja budynku w ZSL-G w Głownie</t>
  </si>
  <si>
    <t>Termomodernizacja budynku w ZS Nr 1 w Zgierzu</t>
  </si>
  <si>
    <t>Budowa sali gimnastycznej przy ZSZ w Aleksandrowie Łódzkim</t>
  </si>
  <si>
    <t>Adaptacja budynku w ZZSP w Zgierzu</t>
  </si>
  <si>
    <t>Wymiana stolarki okiennej i drzwi  w ZS Nr 1 w Głownie</t>
  </si>
  <si>
    <t>Termomodernizacja budynku DPS w Zgierzu</t>
  </si>
  <si>
    <t>Gospodarka gruntami i nieruchomościami</t>
  </si>
  <si>
    <t>Zakup zagęszczarki i piły dla Oddziału Patrolowo- Remontowego</t>
  </si>
  <si>
    <t>Przebudowa drogi powiatowej Nr 5166 E Aleksandrów Łódzki-Lutomiersk w ramach środków programu RPO woj.łódzkiego - udział własny</t>
  </si>
  <si>
    <t>Przebudowa drogi powiatowej Nr 5168 E Aleksandrów Łódzki - Parzęczew - Lubień w ramach środków programu RPO woj.łódzkiego - udział własny</t>
  </si>
  <si>
    <t>Wydatki inwestycyjne jednostek budżetowych            / Wymiana instalacji elektrycznej w budynku Starostwa Powiatowego w Zgierzu ul. Sadowa 6a/</t>
  </si>
  <si>
    <t>Dotacje celowe z budżetu na finansowanie lub dofinansowanie kosztów realizacji inwestycji i zakupów inwestycyjnych innych jednostek sektora finansów publicznych /zakup samochodu dla KP Policji/</t>
  </si>
  <si>
    <t>Budowa kotłowni w budynku Starostwa Powiatowego w Zgierzu ul. Sadowa 6a</t>
  </si>
  <si>
    <t>Wymiana instalacji elektrycznej w budynku Starostwa Powiatowego w Zgierzu ul. Sadowa 6a</t>
  </si>
  <si>
    <t>Oprogramowanie wraz z wdrożeniem programu VULCAN</t>
  </si>
  <si>
    <t>Wydatki  inwestycyjne jednostek budżetowych / oprogramowanie wraz z wdrożeniem programu VULCAN/</t>
  </si>
  <si>
    <t>Zakup samochodu dla KP PSP w Zgierzu</t>
  </si>
  <si>
    <t>Wydatki  inwestycyjne jednostek budżetowych /oprogramowanie wraz z wdrożeniem programu           F-K i K- P/</t>
  </si>
  <si>
    <t>Zakup samochodu dla KP Policji w Zgierzu</t>
  </si>
  <si>
    <t>Oprogramowanie wraz z wdrożeniem programu                  F-K i K-P</t>
  </si>
  <si>
    <t>Dochody bieżące</t>
  </si>
  <si>
    <t xml:space="preserve">Dochody majątkowe </t>
  </si>
  <si>
    <t xml:space="preserve"> Ogółem per saldo</t>
  </si>
  <si>
    <t>Wydatki inwestycyjne jednostek budżetowych /Budowa kotłowni w budynku Starostwa Powiatowego w Zgierzu ul. Sadowa 6a/</t>
  </si>
  <si>
    <t>0770</t>
  </si>
  <si>
    <t>Wpłaty z tytułu odpłatnego nabycia prawa własności oraz prawa użytkowania wieczystego nieruchomosci</t>
  </si>
  <si>
    <t>Wydatki na zakupy inwestycyjne jednostek budżetowych /Zakup samochodu dla Oddziału Patrolowo- Remontowego/</t>
  </si>
  <si>
    <t>Wydatki na zakupy inwestycyjne jednostek budżetowych /zakup samochodu ratowniczo-gaśniczego i wyposażenia technicznego dla KP PSP w Zgierzu/</t>
  </si>
  <si>
    <t>Wydatki inwestycyjne jednostek budżetowych /Instalacja dźwigu osobowego w ZSS Głowno/</t>
  </si>
  <si>
    <t>Wydatki inwestycyjne jednostek budżetowych /Likwidacja barier architektonicznych w ZSNr 1 w Zgierzu/</t>
  </si>
  <si>
    <t>Likwidacja barier architektonicznych w ZSNr 1 w Zgierzu</t>
  </si>
  <si>
    <t>Instalacja dźwigu osobowego w ZSS Głowno</t>
  </si>
  <si>
    <t>do uchwały nr XVI/168/08</t>
  </si>
  <si>
    <t>z dnia 29 lutego 2008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</si>
</sst>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[$€-2]\ #,##0.00_);[Red]\([$€-2]\ #,##0.00\)"/>
    <numFmt numFmtId="172" formatCode="_-* #,##0.0\ _z_ł_-;\-* #,##0.0\ _z_ł_-;_-* &quot;-&quot;??\ _z_ł_-;_-@_-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 CE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 shrinkToFit="1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66" fontId="4" fillId="0" borderId="1" xfId="15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166" fontId="0" fillId="0" borderId="1" xfId="15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/>
    </xf>
    <xf numFmtId="166" fontId="5" fillId="0" borderId="1" xfId="15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justify"/>
    </xf>
    <xf numFmtId="3" fontId="4" fillId="0" borderId="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 shrinkToFit="1"/>
    </xf>
    <xf numFmtId="49" fontId="11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49" fontId="0" fillId="0" borderId="3" xfId="0" applyNumberFormat="1" applyBorder="1" applyAlignment="1">
      <alignment horizontal="center"/>
    </xf>
    <xf numFmtId="0" fontId="5" fillId="0" borderId="3" xfId="0" applyFont="1" applyBorder="1" applyAlignment="1">
      <alignment wrapText="1"/>
    </xf>
    <xf numFmtId="4" fontId="0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selection activeCell="D1" sqref="D1:D4"/>
    </sheetView>
  </sheetViews>
  <sheetFormatPr defaultColWidth="9.00390625" defaultRowHeight="12.75"/>
  <cols>
    <col min="1" max="1" width="8.00390625" style="0" customWidth="1"/>
    <col min="2" max="2" width="12.00390625" style="0" customWidth="1"/>
    <col min="3" max="3" width="46.875" style="0" customWidth="1"/>
    <col min="4" max="4" width="22.375" style="0" customWidth="1"/>
  </cols>
  <sheetData>
    <row r="1" ht="12.75">
      <c r="D1" s="113"/>
    </row>
    <row r="2" ht="12.75">
      <c r="D2" s="113"/>
    </row>
    <row r="3" ht="12.75">
      <c r="D3" s="113"/>
    </row>
    <row r="4" ht="12.75">
      <c r="D4" s="113"/>
    </row>
    <row r="6" ht="12.75">
      <c r="D6" s="113"/>
    </row>
    <row r="7" spans="1:4" ht="15.75">
      <c r="A7" s="141" t="s">
        <v>91</v>
      </c>
      <c r="B7" s="141"/>
      <c r="C7" s="141"/>
      <c r="D7" s="141"/>
    </row>
    <row r="8" spans="1:4" ht="15.75">
      <c r="A8" s="141" t="s">
        <v>143</v>
      </c>
      <c r="B8" s="141"/>
      <c r="C8" s="141"/>
      <c r="D8" s="141"/>
    </row>
    <row r="9" spans="2:4" ht="12.75">
      <c r="B9" s="7"/>
      <c r="C9" s="7"/>
      <c r="D9" s="7"/>
    </row>
    <row r="10" spans="1:4" ht="15.75">
      <c r="A10" s="114" t="s">
        <v>3</v>
      </c>
      <c r="B10" s="115" t="s">
        <v>144</v>
      </c>
      <c r="C10" s="114" t="s">
        <v>6</v>
      </c>
      <c r="D10" s="114" t="s">
        <v>145</v>
      </c>
    </row>
    <row r="11" spans="1:4" ht="15">
      <c r="A11" s="47">
        <v>600</v>
      </c>
      <c r="B11" s="48"/>
      <c r="C11" s="49" t="s">
        <v>64</v>
      </c>
      <c r="D11" s="6">
        <f>SUM(D12)</f>
        <v>1395000</v>
      </c>
    </row>
    <row r="12" spans="1:4" ht="15" customHeight="1">
      <c r="A12" s="50"/>
      <c r="B12" s="51">
        <v>60014</v>
      </c>
      <c r="C12" s="52" t="s">
        <v>65</v>
      </c>
      <c r="D12" s="9">
        <f>SUM(D13:D21)</f>
        <v>1395000</v>
      </c>
    </row>
    <row r="13" spans="1:4" ht="25.5">
      <c r="A13" s="53"/>
      <c r="B13" s="53"/>
      <c r="C13" s="54" t="s">
        <v>146</v>
      </c>
      <c r="D13" s="11">
        <v>120000</v>
      </c>
    </row>
    <row r="14" spans="1:4" ht="25.5">
      <c r="A14" s="53"/>
      <c r="B14" s="53"/>
      <c r="C14" s="54" t="s">
        <v>147</v>
      </c>
      <c r="D14" s="11">
        <v>40000</v>
      </c>
    </row>
    <row r="15" spans="1:4" ht="25.5">
      <c r="A15" s="53"/>
      <c r="B15" s="53"/>
      <c r="C15" s="54" t="s">
        <v>148</v>
      </c>
      <c r="D15" s="11">
        <v>60000</v>
      </c>
    </row>
    <row r="16" spans="1:4" ht="25.5">
      <c r="A16" s="53"/>
      <c r="B16" s="53"/>
      <c r="C16" s="54" t="s">
        <v>157</v>
      </c>
      <c r="D16" s="11">
        <v>15000</v>
      </c>
    </row>
    <row r="17" spans="1:4" ht="25.5">
      <c r="A17" s="53"/>
      <c r="B17" s="53"/>
      <c r="C17" s="54" t="s">
        <v>160</v>
      </c>
      <c r="D17" s="11">
        <v>1000000</v>
      </c>
    </row>
    <row r="18" spans="1:4" ht="25.5">
      <c r="A18" s="53"/>
      <c r="B18" s="53"/>
      <c r="C18" s="54" t="s">
        <v>158</v>
      </c>
      <c r="D18" s="11">
        <v>15000</v>
      </c>
    </row>
    <row r="19" spans="1:4" ht="25.5">
      <c r="A19" s="53"/>
      <c r="B19" s="53"/>
      <c r="C19" s="54" t="s">
        <v>159</v>
      </c>
      <c r="D19" s="11">
        <v>15000</v>
      </c>
    </row>
    <row r="20" spans="1:4" ht="25.5">
      <c r="A20" s="53"/>
      <c r="B20" s="53"/>
      <c r="C20" s="54" t="s">
        <v>173</v>
      </c>
      <c r="D20" s="11">
        <v>10000</v>
      </c>
    </row>
    <row r="21" spans="1:4" ht="25.5">
      <c r="A21" s="53"/>
      <c r="B21" s="53"/>
      <c r="C21" s="54" t="s">
        <v>161</v>
      </c>
      <c r="D21" s="11">
        <v>120000</v>
      </c>
    </row>
    <row r="22" spans="1:4" ht="15">
      <c r="A22" s="47">
        <v>750</v>
      </c>
      <c r="B22" s="48"/>
      <c r="C22" s="49" t="s">
        <v>68</v>
      </c>
      <c r="D22" s="6">
        <f>SUM(D23)</f>
        <v>1371004</v>
      </c>
    </row>
    <row r="23" spans="1:4" ht="15" customHeight="1">
      <c r="A23" s="50"/>
      <c r="B23" s="51">
        <v>75020</v>
      </c>
      <c r="C23" s="52" t="s">
        <v>69</v>
      </c>
      <c r="D23" s="9">
        <f>SUM(D24:D28)</f>
        <v>1371004</v>
      </c>
    </row>
    <row r="24" spans="1:4" s="116" customFormat="1" ht="25.5">
      <c r="A24" s="55"/>
      <c r="B24" s="56"/>
      <c r="C24" s="57" t="s">
        <v>149</v>
      </c>
      <c r="D24" s="109">
        <v>195000</v>
      </c>
    </row>
    <row r="25" spans="1:4" s="116" customFormat="1" ht="25.5">
      <c r="A25" s="55"/>
      <c r="B25" s="56"/>
      <c r="C25" s="57" t="s">
        <v>179</v>
      </c>
      <c r="D25" s="109">
        <v>603204</v>
      </c>
    </row>
    <row r="26" spans="1:4" s="116" customFormat="1" ht="25.5">
      <c r="A26" s="55"/>
      <c r="B26" s="56"/>
      <c r="C26" s="57" t="s">
        <v>178</v>
      </c>
      <c r="D26" s="109">
        <v>292800</v>
      </c>
    </row>
    <row r="27" spans="1:4" s="116" customFormat="1" ht="24.75" customHeight="1">
      <c r="A27" s="55"/>
      <c r="B27" s="56"/>
      <c r="C27" s="60" t="s">
        <v>185</v>
      </c>
      <c r="D27" s="109">
        <v>200000</v>
      </c>
    </row>
    <row r="28" spans="1:4" s="116" customFormat="1" ht="25.5">
      <c r="A28" s="55"/>
      <c r="B28" s="56"/>
      <c r="C28" s="60" t="s">
        <v>180</v>
      </c>
      <c r="D28" s="109">
        <v>80000</v>
      </c>
    </row>
    <row r="29" spans="1:4" ht="28.5" customHeight="1">
      <c r="A29" s="47">
        <v>754</v>
      </c>
      <c r="B29" s="48"/>
      <c r="C29" s="58" t="s">
        <v>39</v>
      </c>
      <c r="D29" s="6">
        <f>SUM(D32+D30)</f>
        <v>183000</v>
      </c>
    </row>
    <row r="30" spans="1:4" ht="17.25" customHeight="1">
      <c r="A30" s="47"/>
      <c r="B30" s="51">
        <v>75405</v>
      </c>
      <c r="C30" s="59" t="s">
        <v>77</v>
      </c>
      <c r="D30" s="122">
        <f>SUM(D31)</f>
        <v>75000</v>
      </c>
    </row>
    <row r="31" spans="1:4" ht="15.75" customHeight="1">
      <c r="A31" s="47"/>
      <c r="B31" s="48"/>
      <c r="C31" s="54" t="s">
        <v>184</v>
      </c>
      <c r="D31" s="11">
        <v>75000</v>
      </c>
    </row>
    <row r="32" spans="1:4" ht="14.25" customHeight="1">
      <c r="A32" s="50"/>
      <c r="B32" s="51">
        <v>75411</v>
      </c>
      <c r="C32" s="59" t="s">
        <v>40</v>
      </c>
      <c r="D32" s="9">
        <f>SUM(D33:D34)</f>
        <v>108000</v>
      </c>
    </row>
    <row r="33" spans="1:4" ht="51">
      <c r="A33" s="50"/>
      <c r="B33" s="50"/>
      <c r="C33" s="60" t="s">
        <v>150</v>
      </c>
      <c r="D33" s="11">
        <v>33000</v>
      </c>
    </row>
    <row r="34" spans="1:4" ht="12.75">
      <c r="A34" s="50"/>
      <c r="B34" s="50"/>
      <c r="C34" s="18" t="s">
        <v>182</v>
      </c>
      <c r="D34" s="11">
        <v>75000</v>
      </c>
    </row>
    <row r="35" spans="1:4" ht="15">
      <c r="A35" s="61">
        <v>801</v>
      </c>
      <c r="B35" s="47"/>
      <c r="C35" s="49" t="s">
        <v>28</v>
      </c>
      <c r="D35" s="6">
        <f>SUM(D36+D41+D45)</f>
        <v>4059309</v>
      </c>
    </row>
    <row r="36" spans="1:4" s="7" customFormat="1" ht="12.75">
      <c r="A36" s="62"/>
      <c r="B36" s="51">
        <v>80102</v>
      </c>
      <c r="C36" s="52" t="s">
        <v>92</v>
      </c>
      <c r="D36" s="9">
        <f>SUM(D37:D40)</f>
        <v>147500</v>
      </c>
    </row>
    <row r="37" spans="1:5" s="116" customFormat="1" ht="25.5">
      <c r="A37" s="55"/>
      <c r="B37" s="56"/>
      <c r="C37" s="57" t="s">
        <v>151</v>
      </c>
      <c r="D37" s="109">
        <v>50000</v>
      </c>
      <c r="E37" s="123"/>
    </row>
    <row r="38" spans="1:5" s="116" customFormat="1" ht="25.5">
      <c r="A38" s="55"/>
      <c r="B38" s="56"/>
      <c r="C38" s="57" t="s">
        <v>163</v>
      </c>
      <c r="D38" s="69">
        <v>30000</v>
      </c>
      <c r="E38" s="27"/>
    </row>
    <row r="39" spans="1:5" s="116" customFormat="1" ht="25.5">
      <c r="A39" s="55"/>
      <c r="B39" s="56"/>
      <c r="C39" s="57" t="s">
        <v>164</v>
      </c>
      <c r="D39" s="69">
        <v>30000</v>
      </c>
      <c r="E39" s="27"/>
    </row>
    <row r="40" spans="1:5" s="116" customFormat="1" ht="12.75">
      <c r="A40" s="55"/>
      <c r="B40" s="56"/>
      <c r="C40" s="57" t="s">
        <v>197</v>
      </c>
      <c r="D40" s="69">
        <v>37500</v>
      </c>
      <c r="E40" s="27"/>
    </row>
    <row r="41" spans="1:4" s="116" customFormat="1" ht="12.75">
      <c r="A41" s="55"/>
      <c r="B41" s="51">
        <v>80120</v>
      </c>
      <c r="C41" s="52" t="s">
        <v>106</v>
      </c>
      <c r="D41" s="9">
        <f>SUM(D42:D44)</f>
        <v>129000</v>
      </c>
    </row>
    <row r="42" spans="1:4" s="116" customFormat="1" ht="38.25">
      <c r="A42" s="55"/>
      <c r="B42" s="56"/>
      <c r="C42" s="18" t="s">
        <v>162</v>
      </c>
      <c r="D42" s="109">
        <v>5000</v>
      </c>
    </row>
    <row r="43" spans="1:4" s="116" customFormat="1" ht="12.75">
      <c r="A43" s="55"/>
      <c r="B43" s="56"/>
      <c r="C43" s="57" t="s">
        <v>165</v>
      </c>
      <c r="D43" s="11">
        <v>62000</v>
      </c>
    </row>
    <row r="44" spans="1:4" s="116" customFormat="1" ht="12.75">
      <c r="A44" s="55"/>
      <c r="B44" s="56"/>
      <c r="C44" s="57" t="s">
        <v>166</v>
      </c>
      <c r="D44" s="11">
        <v>62000</v>
      </c>
    </row>
    <row r="45" spans="1:4" s="117" customFormat="1" ht="12.75">
      <c r="A45" s="63"/>
      <c r="B45" s="64">
        <v>80130</v>
      </c>
      <c r="C45" s="65" t="s">
        <v>29</v>
      </c>
      <c r="D45" s="108">
        <f>SUM(D46:D50)</f>
        <v>3782809</v>
      </c>
    </row>
    <row r="46" spans="1:4" s="116" customFormat="1" ht="12.75">
      <c r="A46" s="55"/>
      <c r="B46" s="56"/>
      <c r="C46" s="57" t="s">
        <v>167</v>
      </c>
      <c r="D46" s="109">
        <v>80000</v>
      </c>
    </row>
    <row r="47" spans="1:4" s="116" customFormat="1" ht="25.5">
      <c r="A47" s="55"/>
      <c r="B47" s="56"/>
      <c r="C47" s="57" t="s">
        <v>168</v>
      </c>
      <c r="D47" s="109">
        <v>2195000</v>
      </c>
    </row>
    <row r="48" spans="1:4" s="116" customFormat="1" ht="12.75">
      <c r="A48" s="55"/>
      <c r="B48" s="56"/>
      <c r="C48" s="57" t="s">
        <v>169</v>
      </c>
      <c r="D48" s="109">
        <v>1430000</v>
      </c>
    </row>
    <row r="49" spans="1:4" s="116" customFormat="1" ht="15" customHeight="1">
      <c r="A49" s="55"/>
      <c r="B49" s="56"/>
      <c r="C49" s="18" t="s">
        <v>170</v>
      </c>
      <c r="D49" s="109">
        <v>53952</v>
      </c>
    </row>
    <row r="50" spans="1:4" s="116" customFormat="1" ht="24.75" customHeight="1">
      <c r="A50" s="55"/>
      <c r="B50" s="56"/>
      <c r="C50" s="57" t="s">
        <v>196</v>
      </c>
      <c r="D50" s="109">
        <v>23857</v>
      </c>
    </row>
    <row r="51" spans="1:4" s="119" customFormat="1" ht="15">
      <c r="A51" s="66">
        <v>851</v>
      </c>
      <c r="B51" s="67"/>
      <c r="C51" s="68" t="s">
        <v>152</v>
      </c>
      <c r="D51" s="118">
        <f>D52</f>
        <v>303048</v>
      </c>
    </row>
    <row r="52" spans="1:4" s="117" customFormat="1" ht="12.75">
      <c r="A52" s="63"/>
      <c r="B52" s="64">
        <v>85121</v>
      </c>
      <c r="C52" s="65" t="s">
        <v>153</v>
      </c>
      <c r="D52" s="108">
        <f>D53</f>
        <v>303048</v>
      </c>
    </row>
    <row r="53" spans="1:4" s="116" customFormat="1" ht="51">
      <c r="A53" s="55"/>
      <c r="B53" s="56"/>
      <c r="C53" s="57" t="s">
        <v>154</v>
      </c>
      <c r="D53" s="109">
        <v>303048</v>
      </c>
    </row>
    <row r="54" spans="1:4" s="119" customFormat="1" ht="15">
      <c r="A54" s="66">
        <v>852</v>
      </c>
      <c r="B54" s="67"/>
      <c r="C54" s="68" t="s">
        <v>9</v>
      </c>
      <c r="D54" s="118">
        <f>D55</f>
        <v>120000</v>
      </c>
    </row>
    <row r="55" spans="1:4" s="117" customFormat="1" ht="12.75">
      <c r="A55" s="63"/>
      <c r="B55" s="64">
        <v>85202</v>
      </c>
      <c r="C55" s="65" t="s">
        <v>34</v>
      </c>
      <c r="D55" s="108">
        <f>D56</f>
        <v>120000</v>
      </c>
    </row>
    <row r="56" spans="1:4" s="116" customFormat="1" ht="12.75">
      <c r="A56" s="55"/>
      <c r="B56" s="56"/>
      <c r="C56" s="57" t="s">
        <v>171</v>
      </c>
      <c r="D56" s="109">
        <v>120000</v>
      </c>
    </row>
    <row r="57" spans="1:4" s="120" customFormat="1" ht="30">
      <c r="A57" s="61">
        <v>853</v>
      </c>
      <c r="B57" s="47"/>
      <c r="C57" s="49" t="s">
        <v>50</v>
      </c>
      <c r="D57" s="6">
        <f>D58</f>
        <v>55000</v>
      </c>
    </row>
    <row r="58" spans="1:4" s="117" customFormat="1" ht="12.75">
      <c r="A58" s="63"/>
      <c r="B58" s="64">
        <v>85333</v>
      </c>
      <c r="C58" s="65" t="s">
        <v>90</v>
      </c>
      <c r="D58" s="108">
        <f>D59</f>
        <v>55000</v>
      </c>
    </row>
    <row r="59" spans="1:4" ht="12.75">
      <c r="A59" s="50"/>
      <c r="B59" s="51"/>
      <c r="C59" s="60" t="s">
        <v>155</v>
      </c>
      <c r="D59" s="11">
        <v>55000</v>
      </c>
    </row>
    <row r="60" spans="1:4" ht="15">
      <c r="A60" s="48"/>
      <c r="B60" s="48"/>
      <c r="C60" s="61" t="s">
        <v>10</v>
      </c>
      <c r="D60" s="6">
        <f>SUM(D11+D22+D29+D35+D57+D51+D54)</f>
        <v>7486361</v>
      </c>
    </row>
    <row r="61" spans="1:4" ht="15">
      <c r="A61" s="121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</sheetData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scale="89" r:id="rId1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selection activeCell="A8" sqref="A8:D8"/>
    </sheetView>
  </sheetViews>
  <sheetFormatPr defaultColWidth="9.00390625" defaultRowHeight="12.75"/>
  <cols>
    <col min="1" max="1" width="8.00390625" style="0" customWidth="1"/>
    <col min="2" max="2" width="12.00390625" style="0" customWidth="1"/>
    <col min="3" max="3" width="46.875" style="0" customWidth="1"/>
    <col min="4" max="4" width="22.375" style="0" customWidth="1"/>
  </cols>
  <sheetData>
    <row r="1" ht="12.75">
      <c r="D1" s="113" t="s">
        <v>156</v>
      </c>
    </row>
    <row r="2" ht="12.75">
      <c r="D2" s="113" t="s">
        <v>198</v>
      </c>
    </row>
    <row r="3" ht="12.75">
      <c r="D3" s="113" t="s">
        <v>1</v>
      </c>
    </row>
    <row r="4" ht="12.75">
      <c r="D4" s="113" t="s">
        <v>199</v>
      </c>
    </row>
    <row r="6" ht="12.75">
      <c r="D6" s="113"/>
    </row>
    <row r="7" spans="1:4" ht="15.75">
      <c r="A7" s="141" t="s">
        <v>91</v>
      </c>
      <c r="B7" s="141"/>
      <c r="C7" s="141"/>
      <c r="D7" s="141"/>
    </row>
    <row r="8" spans="1:4" ht="15.75">
      <c r="A8" s="141" t="s">
        <v>143</v>
      </c>
      <c r="B8" s="141"/>
      <c r="C8" s="141"/>
      <c r="D8" s="141"/>
    </row>
    <row r="9" spans="2:4" ht="12.75">
      <c r="B9" s="7"/>
      <c r="C9" s="7"/>
      <c r="D9" s="7"/>
    </row>
    <row r="10" spans="1:4" ht="15.75">
      <c r="A10" s="114" t="s">
        <v>3</v>
      </c>
      <c r="B10" s="115" t="s">
        <v>144</v>
      </c>
      <c r="C10" s="114" t="s">
        <v>6</v>
      </c>
      <c r="D10" s="114" t="s">
        <v>145</v>
      </c>
    </row>
    <row r="11" spans="1:4" ht="15">
      <c r="A11" s="47">
        <v>600</v>
      </c>
      <c r="B11" s="48"/>
      <c r="C11" s="49" t="s">
        <v>64</v>
      </c>
      <c r="D11" s="6">
        <f>SUM(D12)</f>
        <v>1395000</v>
      </c>
    </row>
    <row r="12" spans="1:4" ht="15" customHeight="1">
      <c r="A12" s="50"/>
      <c r="B12" s="51">
        <v>60014</v>
      </c>
      <c r="C12" s="52" t="s">
        <v>65</v>
      </c>
      <c r="D12" s="9">
        <f>SUM(D13:D21)</f>
        <v>1395000</v>
      </c>
    </row>
    <row r="13" spans="1:4" ht="25.5">
      <c r="A13" s="53"/>
      <c r="B13" s="53"/>
      <c r="C13" s="54" t="s">
        <v>146</v>
      </c>
      <c r="D13" s="11">
        <v>120000</v>
      </c>
    </row>
    <row r="14" spans="1:4" ht="25.5">
      <c r="A14" s="53"/>
      <c r="B14" s="53"/>
      <c r="C14" s="54" t="s">
        <v>147</v>
      </c>
      <c r="D14" s="11">
        <v>40000</v>
      </c>
    </row>
    <row r="15" spans="1:4" ht="25.5">
      <c r="A15" s="53"/>
      <c r="B15" s="53"/>
      <c r="C15" s="54" t="s">
        <v>148</v>
      </c>
      <c r="D15" s="11">
        <v>60000</v>
      </c>
    </row>
    <row r="16" spans="1:4" ht="25.5">
      <c r="A16" s="53"/>
      <c r="B16" s="53"/>
      <c r="C16" s="54" t="s">
        <v>157</v>
      </c>
      <c r="D16" s="11">
        <v>15000</v>
      </c>
    </row>
    <row r="17" spans="1:4" ht="25.5">
      <c r="A17" s="53"/>
      <c r="B17" s="53"/>
      <c r="C17" s="54" t="s">
        <v>160</v>
      </c>
      <c r="D17" s="11">
        <v>1000000</v>
      </c>
    </row>
    <row r="18" spans="1:4" ht="25.5">
      <c r="A18" s="53"/>
      <c r="B18" s="53"/>
      <c r="C18" s="54" t="s">
        <v>158</v>
      </c>
      <c r="D18" s="11">
        <v>15000</v>
      </c>
    </row>
    <row r="19" spans="1:4" ht="25.5">
      <c r="A19" s="53"/>
      <c r="B19" s="53"/>
      <c r="C19" s="54" t="s">
        <v>159</v>
      </c>
      <c r="D19" s="11">
        <v>15000</v>
      </c>
    </row>
    <row r="20" spans="1:4" ht="25.5">
      <c r="A20" s="53"/>
      <c r="B20" s="53"/>
      <c r="C20" s="54" t="s">
        <v>173</v>
      </c>
      <c r="D20" s="11">
        <v>10000</v>
      </c>
    </row>
    <row r="21" spans="1:4" ht="25.5">
      <c r="A21" s="53"/>
      <c r="B21" s="53"/>
      <c r="C21" s="54" t="s">
        <v>161</v>
      </c>
      <c r="D21" s="11">
        <v>120000</v>
      </c>
    </row>
    <row r="22" spans="1:4" ht="15">
      <c r="A22" s="47">
        <v>750</v>
      </c>
      <c r="B22" s="48"/>
      <c r="C22" s="49" t="s">
        <v>68</v>
      </c>
      <c r="D22" s="6">
        <f>SUM(D23)</f>
        <v>1371004</v>
      </c>
    </row>
    <row r="23" spans="1:4" ht="15" customHeight="1">
      <c r="A23" s="50"/>
      <c r="B23" s="51">
        <v>75020</v>
      </c>
      <c r="C23" s="52" t="s">
        <v>69</v>
      </c>
      <c r="D23" s="9">
        <f>SUM(D24:D28)</f>
        <v>1371004</v>
      </c>
    </row>
    <row r="24" spans="1:4" s="116" customFormat="1" ht="25.5">
      <c r="A24" s="55"/>
      <c r="B24" s="56"/>
      <c r="C24" s="57" t="s">
        <v>149</v>
      </c>
      <c r="D24" s="109">
        <v>195000</v>
      </c>
    </row>
    <row r="25" spans="1:4" s="116" customFormat="1" ht="25.5">
      <c r="A25" s="55"/>
      <c r="B25" s="56"/>
      <c r="C25" s="57" t="s">
        <v>179</v>
      </c>
      <c r="D25" s="109">
        <v>603204</v>
      </c>
    </row>
    <row r="26" spans="1:4" s="116" customFormat="1" ht="25.5">
      <c r="A26" s="55"/>
      <c r="B26" s="56"/>
      <c r="C26" s="57" t="s">
        <v>178</v>
      </c>
      <c r="D26" s="109">
        <v>292800</v>
      </c>
    </row>
    <row r="27" spans="1:4" s="116" customFormat="1" ht="24.75" customHeight="1">
      <c r="A27" s="55"/>
      <c r="B27" s="56"/>
      <c r="C27" s="60" t="s">
        <v>185</v>
      </c>
      <c r="D27" s="109">
        <v>200000</v>
      </c>
    </row>
    <row r="28" spans="1:4" s="116" customFormat="1" ht="25.5">
      <c r="A28" s="55"/>
      <c r="B28" s="56"/>
      <c r="C28" s="60" t="s">
        <v>180</v>
      </c>
      <c r="D28" s="109">
        <v>80000</v>
      </c>
    </row>
    <row r="29" spans="1:4" ht="28.5" customHeight="1">
      <c r="A29" s="47">
        <v>754</v>
      </c>
      <c r="B29" s="48"/>
      <c r="C29" s="58" t="s">
        <v>39</v>
      </c>
      <c r="D29" s="6">
        <f>SUM(D32+D30)</f>
        <v>183000</v>
      </c>
    </row>
    <row r="30" spans="1:4" ht="17.25" customHeight="1">
      <c r="A30" s="47"/>
      <c r="B30" s="51">
        <v>75405</v>
      </c>
      <c r="C30" s="59" t="s">
        <v>77</v>
      </c>
      <c r="D30" s="122">
        <f>SUM(D31)</f>
        <v>75000</v>
      </c>
    </row>
    <row r="31" spans="1:4" ht="15.75" customHeight="1">
      <c r="A31" s="47"/>
      <c r="B31" s="48"/>
      <c r="C31" s="54" t="s">
        <v>184</v>
      </c>
      <c r="D31" s="11">
        <v>75000</v>
      </c>
    </row>
    <row r="32" spans="1:4" ht="14.25" customHeight="1">
      <c r="A32" s="50"/>
      <c r="B32" s="51">
        <v>75411</v>
      </c>
      <c r="C32" s="59" t="s">
        <v>40</v>
      </c>
      <c r="D32" s="9">
        <f>SUM(D33:D34)</f>
        <v>108000</v>
      </c>
    </row>
    <row r="33" spans="1:4" ht="51">
      <c r="A33" s="50"/>
      <c r="B33" s="50"/>
      <c r="C33" s="60" t="s">
        <v>150</v>
      </c>
      <c r="D33" s="11">
        <v>33000</v>
      </c>
    </row>
    <row r="34" spans="1:4" ht="12.75">
      <c r="A34" s="50"/>
      <c r="B34" s="50"/>
      <c r="C34" s="18" t="s">
        <v>182</v>
      </c>
      <c r="D34" s="11">
        <v>75000</v>
      </c>
    </row>
    <row r="35" spans="1:4" ht="15">
      <c r="A35" s="61">
        <v>801</v>
      </c>
      <c r="B35" s="47"/>
      <c r="C35" s="49" t="s">
        <v>28</v>
      </c>
      <c r="D35" s="6">
        <f>SUM(D36+D41+D45)</f>
        <v>4059309</v>
      </c>
    </row>
    <row r="36" spans="1:4" s="7" customFormat="1" ht="12.75">
      <c r="A36" s="62"/>
      <c r="B36" s="51">
        <v>80102</v>
      </c>
      <c r="C36" s="52" t="s">
        <v>92</v>
      </c>
      <c r="D36" s="9">
        <f>SUM(D37:D40)</f>
        <v>147500</v>
      </c>
    </row>
    <row r="37" spans="1:5" s="116" customFormat="1" ht="25.5">
      <c r="A37" s="55"/>
      <c r="B37" s="56"/>
      <c r="C37" s="57" t="s">
        <v>151</v>
      </c>
      <c r="D37" s="109">
        <v>50000</v>
      </c>
      <c r="E37" s="123"/>
    </row>
    <row r="38" spans="1:5" s="116" customFormat="1" ht="25.5">
      <c r="A38" s="55"/>
      <c r="B38" s="56"/>
      <c r="C38" s="57" t="s">
        <v>163</v>
      </c>
      <c r="D38" s="69">
        <v>30000</v>
      </c>
      <c r="E38" s="27"/>
    </row>
    <row r="39" spans="1:5" s="116" customFormat="1" ht="25.5">
      <c r="A39" s="55"/>
      <c r="B39" s="56"/>
      <c r="C39" s="57" t="s">
        <v>164</v>
      </c>
      <c r="D39" s="69">
        <v>30000</v>
      </c>
      <c r="E39" s="27"/>
    </row>
    <row r="40" spans="1:5" s="116" customFormat="1" ht="12.75">
      <c r="A40" s="55"/>
      <c r="B40" s="56"/>
      <c r="C40" s="57" t="s">
        <v>197</v>
      </c>
      <c r="D40" s="69">
        <v>37500</v>
      </c>
      <c r="E40" s="27"/>
    </row>
    <row r="41" spans="1:4" s="116" customFormat="1" ht="12.75">
      <c r="A41" s="55"/>
      <c r="B41" s="51">
        <v>80120</v>
      </c>
      <c r="C41" s="52" t="s">
        <v>106</v>
      </c>
      <c r="D41" s="9">
        <f>SUM(D42:D44)</f>
        <v>129000</v>
      </c>
    </row>
    <row r="42" spans="1:4" s="116" customFormat="1" ht="38.25">
      <c r="A42" s="55"/>
      <c r="B42" s="56"/>
      <c r="C42" s="18" t="s">
        <v>162</v>
      </c>
      <c r="D42" s="109">
        <v>5000</v>
      </c>
    </row>
    <row r="43" spans="1:4" s="116" customFormat="1" ht="12.75">
      <c r="A43" s="55"/>
      <c r="B43" s="56"/>
      <c r="C43" s="57" t="s">
        <v>165</v>
      </c>
      <c r="D43" s="11">
        <v>62000</v>
      </c>
    </row>
    <row r="44" spans="1:4" s="116" customFormat="1" ht="12.75">
      <c r="A44" s="55"/>
      <c r="B44" s="56"/>
      <c r="C44" s="57" t="s">
        <v>166</v>
      </c>
      <c r="D44" s="11">
        <v>62000</v>
      </c>
    </row>
    <row r="45" spans="1:4" s="117" customFormat="1" ht="12.75">
      <c r="A45" s="63"/>
      <c r="B45" s="64">
        <v>80130</v>
      </c>
      <c r="C45" s="65" t="s">
        <v>29</v>
      </c>
      <c r="D45" s="108">
        <f>SUM(D46:D50)</f>
        <v>3782809</v>
      </c>
    </row>
    <row r="46" spans="1:4" s="116" customFormat="1" ht="12.75">
      <c r="A46" s="55"/>
      <c r="B46" s="56"/>
      <c r="C46" s="57" t="s">
        <v>167</v>
      </c>
      <c r="D46" s="109">
        <v>80000</v>
      </c>
    </row>
    <row r="47" spans="1:4" s="116" customFormat="1" ht="25.5">
      <c r="A47" s="55"/>
      <c r="B47" s="56"/>
      <c r="C47" s="57" t="s">
        <v>168</v>
      </c>
      <c r="D47" s="109">
        <v>2195000</v>
      </c>
    </row>
    <row r="48" spans="1:4" s="116" customFormat="1" ht="12.75">
      <c r="A48" s="55"/>
      <c r="B48" s="56"/>
      <c r="C48" s="57" t="s">
        <v>169</v>
      </c>
      <c r="D48" s="109">
        <v>1430000</v>
      </c>
    </row>
    <row r="49" spans="1:4" s="116" customFormat="1" ht="15" customHeight="1">
      <c r="A49" s="55"/>
      <c r="B49" s="56"/>
      <c r="C49" s="18" t="s">
        <v>170</v>
      </c>
      <c r="D49" s="109">
        <v>53952</v>
      </c>
    </row>
    <row r="50" spans="1:4" s="116" customFormat="1" ht="24.75" customHeight="1">
      <c r="A50" s="55"/>
      <c r="B50" s="56"/>
      <c r="C50" s="57" t="s">
        <v>196</v>
      </c>
      <c r="D50" s="109">
        <v>23857</v>
      </c>
    </row>
    <row r="51" spans="1:4" s="119" customFormat="1" ht="15">
      <c r="A51" s="66">
        <v>851</v>
      </c>
      <c r="B51" s="67"/>
      <c r="C51" s="68" t="s">
        <v>152</v>
      </c>
      <c r="D51" s="118">
        <f>D52</f>
        <v>303048</v>
      </c>
    </row>
    <row r="52" spans="1:4" s="117" customFormat="1" ht="12.75">
      <c r="A52" s="63"/>
      <c r="B52" s="64">
        <v>85121</v>
      </c>
      <c r="C52" s="65" t="s">
        <v>153</v>
      </c>
      <c r="D52" s="108">
        <f>D53</f>
        <v>303048</v>
      </c>
    </row>
    <row r="53" spans="1:4" s="116" customFormat="1" ht="51">
      <c r="A53" s="55"/>
      <c r="B53" s="56"/>
      <c r="C53" s="57" t="s">
        <v>154</v>
      </c>
      <c r="D53" s="109">
        <v>303048</v>
      </c>
    </row>
    <row r="54" spans="1:4" s="119" customFormat="1" ht="15">
      <c r="A54" s="66">
        <v>852</v>
      </c>
      <c r="B54" s="67"/>
      <c r="C54" s="68" t="s">
        <v>9</v>
      </c>
      <c r="D54" s="118">
        <f>D55</f>
        <v>120000</v>
      </c>
    </row>
    <row r="55" spans="1:4" s="117" customFormat="1" ht="12.75">
      <c r="A55" s="63"/>
      <c r="B55" s="64">
        <v>85202</v>
      </c>
      <c r="C55" s="65" t="s">
        <v>34</v>
      </c>
      <c r="D55" s="108">
        <f>D56</f>
        <v>120000</v>
      </c>
    </row>
    <row r="56" spans="1:4" s="116" customFormat="1" ht="12.75">
      <c r="A56" s="55"/>
      <c r="B56" s="56"/>
      <c r="C56" s="57" t="s">
        <v>171</v>
      </c>
      <c r="D56" s="109">
        <v>120000</v>
      </c>
    </row>
    <row r="57" spans="1:4" s="120" customFormat="1" ht="30">
      <c r="A57" s="61">
        <v>853</v>
      </c>
      <c r="B57" s="47"/>
      <c r="C57" s="49" t="s">
        <v>50</v>
      </c>
      <c r="D57" s="6">
        <f>D58</f>
        <v>55000</v>
      </c>
    </row>
    <row r="58" spans="1:4" s="117" customFormat="1" ht="12.75">
      <c r="A58" s="63"/>
      <c r="B58" s="64">
        <v>85333</v>
      </c>
      <c r="C58" s="65" t="s">
        <v>90</v>
      </c>
      <c r="D58" s="108">
        <f>D59</f>
        <v>55000</v>
      </c>
    </row>
    <row r="59" spans="1:4" ht="12.75">
      <c r="A59" s="50"/>
      <c r="B59" s="51"/>
      <c r="C59" s="60" t="s">
        <v>155</v>
      </c>
      <c r="D59" s="11">
        <v>55000</v>
      </c>
    </row>
    <row r="60" spans="1:4" ht="15">
      <c r="A60" s="48"/>
      <c r="B60" s="48"/>
      <c r="C60" s="61" t="s">
        <v>10</v>
      </c>
      <c r="D60" s="6">
        <f>SUM(D11+D22+D29+D35+D57+D51+D54)</f>
        <v>7486361</v>
      </c>
    </row>
    <row r="61" spans="1:4" ht="15">
      <c r="A61" s="121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</sheetData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scale="89" r:id="rId1"/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F13"/>
  <sheetViews>
    <sheetView zoomScaleSheetLayoutView="100" workbookViewId="0" topLeftCell="A1">
      <selection activeCell="D3" sqref="D3"/>
    </sheetView>
  </sheetViews>
  <sheetFormatPr defaultColWidth="9.00390625" defaultRowHeight="12.75"/>
  <cols>
    <col min="1" max="1" width="5.25390625" style="1" customWidth="1"/>
    <col min="2" max="2" width="7.00390625" style="1" customWidth="1"/>
    <col min="3" max="3" width="5.75390625" style="1" customWidth="1"/>
    <col min="4" max="4" width="45.25390625" style="0" customWidth="1"/>
    <col min="5" max="5" width="12.75390625" style="0" customWidth="1"/>
    <col min="6" max="6" width="11.875" style="0" customWidth="1"/>
    <col min="7" max="7" width="10.75390625" style="0" customWidth="1"/>
  </cols>
  <sheetData>
    <row r="1" ht="12.75">
      <c r="E1" t="s">
        <v>59</v>
      </c>
    </row>
    <row r="2" ht="12.75">
      <c r="E2" t="s">
        <v>198</v>
      </c>
    </row>
    <row r="3" ht="12.75">
      <c r="E3" t="s">
        <v>1</v>
      </c>
    </row>
    <row r="4" ht="12.75">
      <c r="E4" t="s">
        <v>199</v>
      </c>
    </row>
    <row r="5" ht="8.25" customHeight="1"/>
    <row r="6" spans="1:6" ht="15.75">
      <c r="A6" s="141" t="s">
        <v>122</v>
      </c>
      <c r="B6" s="141"/>
      <c r="C6" s="141"/>
      <c r="D6" s="141"/>
      <c r="E6" s="141"/>
      <c r="F6" s="141"/>
    </row>
    <row r="7" ht="19.5" customHeight="1"/>
    <row r="8" spans="1:6" ht="26.25" customHeight="1">
      <c r="A8" s="2" t="s">
        <v>3</v>
      </c>
      <c r="B8" s="2" t="s">
        <v>4</v>
      </c>
      <c r="C8" s="2" t="s">
        <v>5</v>
      </c>
      <c r="D8" s="3" t="s">
        <v>6</v>
      </c>
      <c r="E8" s="3" t="s">
        <v>15</v>
      </c>
      <c r="F8" s="3" t="s">
        <v>7</v>
      </c>
    </row>
    <row r="9" spans="1:6" ht="15.75" customHeight="1">
      <c r="A9" s="102" t="s">
        <v>37</v>
      </c>
      <c r="B9" s="102"/>
      <c r="C9" s="102"/>
      <c r="D9" s="87" t="s">
        <v>28</v>
      </c>
      <c r="E9" s="6">
        <f>E10</f>
        <v>11924</v>
      </c>
      <c r="F9" s="6">
        <f>F10</f>
        <v>11924</v>
      </c>
    </row>
    <row r="10" spans="1:6" ht="15.75" customHeight="1">
      <c r="A10" s="103"/>
      <c r="B10" s="103" t="s">
        <v>38</v>
      </c>
      <c r="C10" s="103"/>
      <c r="D10" s="90" t="s">
        <v>29</v>
      </c>
      <c r="E10" s="9">
        <f>E11+E12</f>
        <v>11924</v>
      </c>
      <c r="F10" s="9">
        <f>F11+F12</f>
        <v>11924</v>
      </c>
    </row>
    <row r="11" spans="1:6" ht="15.75" customHeight="1">
      <c r="A11" s="103"/>
      <c r="B11" s="103"/>
      <c r="C11" s="104" t="s">
        <v>120</v>
      </c>
      <c r="D11" s="93" t="s">
        <v>63</v>
      </c>
      <c r="E11" s="11">
        <v>0</v>
      </c>
      <c r="F11" s="11">
        <v>11924</v>
      </c>
    </row>
    <row r="12" spans="1:6" ht="15.75" customHeight="1">
      <c r="A12" s="103"/>
      <c r="B12" s="103"/>
      <c r="C12" s="104" t="s">
        <v>61</v>
      </c>
      <c r="D12" s="93" t="s">
        <v>51</v>
      </c>
      <c r="E12" s="11">
        <v>11924</v>
      </c>
      <c r="F12" s="11">
        <v>0</v>
      </c>
    </row>
    <row r="13" spans="1:6" ht="15.75" customHeight="1">
      <c r="A13" s="105"/>
      <c r="B13" s="105"/>
      <c r="C13" s="105"/>
      <c r="D13" s="106" t="s">
        <v>121</v>
      </c>
      <c r="E13" s="107">
        <f>E9</f>
        <v>11924</v>
      </c>
      <c r="F13" s="107">
        <f>F9</f>
        <v>11924</v>
      </c>
    </row>
  </sheetData>
  <mergeCells count="1">
    <mergeCell ref="A6:F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F24"/>
  <sheetViews>
    <sheetView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5.25390625" style="1" customWidth="1"/>
    <col min="2" max="2" width="7.00390625" style="1" customWidth="1"/>
    <col min="3" max="3" width="5.00390625" style="1" customWidth="1"/>
    <col min="4" max="4" width="45.25390625" style="0" customWidth="1"/>
    <col min="5" max="5" width="12.75390625" style="0" customWidth="1"/>
    <col min="6" max="6" width="11.875" style="0" customWidth="1"/>
    <col min="7" max="7" width="10.75390625" style="0" customWidth="1"/>
  </cols>
  <sheetData>
    <row r="1" ht="12.75">
      <c r="E1" t="s">
        <v>27</v>
      </c>
    </row>
    <row r="2" ht="12.75">
      <c r="E2" t="s">
        <v>198</v>
      </c>
    </row>
    <row r="3" ht="12.75">
      <c r="E3" t="s">
        <v>1</v>
      </c>
    </row>
    <row r="4" ht="12.75">
      <c r="E4" t="s">
        <v>199</v>
      </c>
    </row>
    <row r="5" ht="8.25" customHeight="1"/>
    <row r="6" spans="1:6" ht="15.75">
      <c r="A6" s="141" t="s">
        <v>60</v>
      </c>
      <c r="B6" s="141"/>
      <c r="C6" s="141"/>
      <c r="D6" s="141"/>
      <c r="E6" s="141"/>
      <c r="F6" s="141"/>
    </row>
    <row r="7" ht="21" customHeight="1"/>
    <row r="8" spans="1:6" ht="26.25" customHeight="1">
      <c r="A8" s="2" t="s">
        <v>3</v>
      </c>
      <c r="B8" s="2" t="s">
        <v>4</v>
      </c>
      <c r="C8" s="2" t="s">
        <v>5</v>
      </c>
      <c r="D8" s="3" t="s">
        <v>6</v>
      </c>
      <c r="E8" s="3" t="s">
        <v>15</v>
      </c>
      <c r="F8" s="3" t="s">
        <v>7</v>
      </c>
    </row>
    <row r="9" spans="1:6" ht="15.75" customHeight="1">
      <c r="A9" s="4" t="s">
        <v>37</v>
      </c>
      <c r="B9" s="4"/>
      <c r="C9" s="12"/>
      <c r="D9" s="5" t="s">
        <v>28</v>
      </c>
      <c r="E9" s="6">
        <f>SUM(E10+E14+E16+E12)</f>
        <v>9439</v>
      </c>
      <c r="F9" s="6">
        <f>SUM(F10+F14+F16+F12)</f>
        <v>3683</v>
      </c>
    </row>
    <row r="10" spans="1:6" ht="15.75" customHeight="1">
      <c r="A10" s="2"/>
      <c r="B10" s="2" t="s">
        <v>123</v>
      </c>
      <c r="C10" s="2"/>
      <c r="D10" s="8" t="s">
        <v>92</v>
      </c>
      <c r="E10" s="9">
        <f>E11</f>
        <v>2726</v>
      </c>
      <c r="F10" s="9">
        <f>F11</f>
        <v>0</v>
      </c>
    </row>
    <row r="11" spans="1:6" ht="15" customHeight="1">
      <c r="A11" s="2"/>
      <c r="B11" s="2"/>
      <c r="C11" s="10" t="s">
        <v>120</v>
      </c>
      <c r="D11" s="18" t="s">
        <v>63</v>
      </c>
      <c r="E11" s="11">
        <v>2726</v>
      </c>
      <c r="F11" s="11">
        <v>0</v>
      </c>
    </row>
    <row r="12" spans="1:6" ht="15.75" customHeight="1">
      <c r="A12" s="78"/>
      <c r="B12" s="78" t="s">
        <v>124</v>
      </c>
      <c r="C12" s="78"/>
      <c r="D12" s="79" t="s">
        <v>125</v>
      </c>
      <c r="E12" s="108">
        <f>E13</f>
        <v>0</v>
      </c>
      <c r="F12" s="108">
        <f>F13</f>
        <v>2976</v>
      </c>
    </row>
    <row r="13" spans="1:6" ht="15.75" customHeight="1">
      <c r="A13" s="82"/>
      <c r="B13" s="82"/>
      <c r="C13" s="82" t="s">
        <v>120</v>
      </c>
      <c r="D13" s="83" t="s">
        <v>63</v>
      </c>
      <c r="E13" s="109">
        <v>0</v>
      </c>
      <c r="F13" s="109">
        <v>2976</v>
      </c>
    </row>
    <row r="14" spans="1:6" ht="15.75" customHeight="1">
      <c r="A14" s="4"/>
      <c r="B14" s="2" t="s">
        <v>126</v>
      </c>
      <c r="C14" s="4"/>
      <c r="D14" s="8" t="s">
        <v>43</v>
      </c>
      <c r="E14" s="9">
        <f>E15</f>
        <v>0</v>
      </c>
      <c r="F14" s="9">
        <f>F15</f>
        <v>707</v>
      </c>
    </row>
    <row r="15" spans="1:6" ht="15.75" customHeight="1">
      <c r="A15" s="82"/>
      <c r="B15" s="82"/>
      <c r="C15" s="82" t="s">
        <v>62</v>
      </c>
      <c r="D15" s="83" t="s">
        <v>52</v>
      </c>
      <c r="E15" s="109">
        <v>0</v>
      </c>
      <c r="F15" s="109">
        <v>707</v>
      </c>
    </row>
    <row r="16" spans="1:6" ht="17.25" customHeight="1">
      <c r="A16" s="78"/>
      <c r="B16" s="78" t="s">
        <v>127</v>
      </c>
      <c r="C16" s="78"/>
      <c r="D16" s="79" t="s">
        <v>128</v>
      </c>
      <c r="E16" s="108">
        <f>E17</f>
        <v>6713</v>
      </c>
      <c r="F16" s="108">
        <f>F17</f>
        <v>0</v>
      </c>
    </row>
    <row r="17" spans="1:6" ht="18" customHeight="1">
      <c r="A17" s="82"/>
      <c r="B17" s="82"/>
      <c r="C17" s="110" t="s">
        <v>120</v>
      </c>
      <c r="D17" s="83" t="s">
        <v>63</v>
      </c>
      <c r="E17" s="109">
        <v>6713</v>
      </c>
      <c r="F17" s="109">
        <v>0</v>
      </c>
    </row>
    <row r="18" spans="1:6" ht="18" customHeight="1">
      <c r="A18" s="4" t="s">
        <v>41</v>
      </c>
      <c r="B18" s="4"/>
      <c r="C18" s="36"/>
      <c r="D18" s="5" t="s">
        <v>35</v>
      </c>
      <c r="E18" s="6">
        <f>E19+E21</f>
        <v>707</v>
      </c>
      <c r="F18" s="6">
        <f>F19+F21</f>
        <v>6463</v>
      </c>
    </row>
    <row r="19" spans="1:6" ht="15" customHeight="1">
      <c r="A19" s="78"/>
      <c r="B19" s="78" t="s">
        <v>129</v>
      </c>
      <c r="C19" s="111"/>
      <c r="D19" s="79" t="s">
        <v>130</v>
      </c>
      <c r="E19" s="108">
        <f>E20</f>
        <v>0</v>
      </c>
      <c r="F19" s="108">
        <f>F20</f>
        <v>6463</v>
      </c>
    </row>
    <row r="20" spans="1:6" ht="12.75">
      <c r="A20" s="2"/>
      <c r="B20" s="2"/>
      <c r="C20" s="14" t="s">
        <v>120</v>
      </c>
      <c r="D20" s="18" t="s">
        <v>63</v>
      </c>
      <c r="E20" s="11">
        <v>0</v>
      </c>
      <c r="F20" s="11">
        <v>6463</v>
      </c>
    </row>
    <row r="21" spans="1:6" ht="16.5" customHeight="1">
      <c r="A21" s="78"/>
      <c r="B21" s="78" t="s">
        <v>42</v>
      </c>
      <c r="C21" s="111"/>
      <c r="D21" s="79" t="s">
        <v>43</v>
      </c>
      <c r="E21" s="108">
        <f>E22</f>
        <v>707</v>
      </c>
      <c r="F21" s="108">
        <f>F22</f>
        <v>0</v>
      </c>
    </row>
    <row r="22" spans="1:6" ht="17.25" customHeight="1">
      <c r="A22" s="2"/>
      <c r="B22" s="2"/>
      <c r="C22" s="14" t="s">
        <v>62</v>
      </c>
      <c r="D22" s="18" t="s">
        <v>52</v>
      </c>
      <c r="E22" s="11">
        <v>707</v>
      </c>
      <c r="F22" s="11">
        <v>0</v>
      </c>
    </row>
    <row r="23" spans="1:6" ht="15">
      <c r="A23" s="2"/>
      <c r="B23" s="20"/>
      <c r="C23" s="20"/>
      <c r="D23" s="21" t="s">
        <v>10</v>
      </c>
      <c r="E23" s="13">
        <f>E18+E9</f>
        <v>10146</v>
      </c>
      <c r="F23" s="13">
        <f>F18+F9</f>
        <v>10146</v>
      </c>
    </row>
    <row r="24" ht="12.75">
      <c r="F24" t="s">
        <v>11</v>
      </c>
    </row>
  </sheetData>
  <mergeCells count="1">
    <mergeCell ref="A6:F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G106"/>
  <sheetViews>
    <sheetView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5.25390625" style="1" customWidth="1"/>
    <col min="2" max="2" width="7.00390625" style="1" customWidth="1"/>
    <col min="3" max="3" width="5.00390625" style="1" customWidth="1"/>
    <col min="4" max="4" width="45.25390625" style="0" customWidth="1"/>
    <col min="5" max="5" width="12.75390625" style="0" customWidth="1"/>
    <col min="6" max="6" width="13.25390625" style="0" customWidth="1"/>
    <col min="7" max="7" width="10.75390625" style="0" customWidth="1"/>
  </cols>
  <sheetData>
    <row r="1" ht="12.75">
      <c r="E1" t="s">
        <v>21</v>
      </c>
    </row>
    <row r="2" ht="12.75">
      <c r="E2" t="s">
        <v>198</v>
      </c>
    </row>
    <row r="3" ht="12.75">
      <c r="E3" t="s">
        <v>1</v>
      </c>
    </row>
    <row r="4" ht="12.75">
      <c r="E4" t="s">
        <v>199</v>
      </c>
    </row>
    <row r="5" ht="8.25" customHeight="1"/>
    <row r="6" spans="1:6" ht="15.75">
      <c r="A6" s="141" t="s">
        <v>12</v>
      </c>
      <c r="B6" s="141"/>
      <c r="C6" s="141"/>
      <c r="D6" s="141"/>
      <c r="E6" s="141"/>
      <c r="F6" s="141"/>
    </row>
    <row r="7" ht="4.5" customHeight="1"/>
    <row r="8" spans="1:6" ht="26.25" customHeight="1">
      <c r="A8" s="2" t="s">
        <v>3</v>
      </c>
      <c r="B8" s="2" t="s">
        <v>4</v>
      </c>
      <c r="C8" s="2" t="s">
        <v>5</v>
      </c>
      <c r="D8" s="3" t="s">
        <v>6</v>
      </c>
      <c r="E8" s="3" t="s">
        <v>15</v>
      </c>
      <c r="F8" s="3" t="s">
        <v>7</v>
      </c>
    </row>
    <row r="9" spans="1:6" ht="19.5" customHeight="1">
      <c r="A9" s="142" t="s">
        <v>83</v>
      </c>
      <c r="B9" s="143"/>
      <c r="C9" s="143"/>
      <c r="D9" s="143"/>
      <c r="E9" s="143"/>
      <c r="F9" s="144"/>
    </row>
    <row r="10" spans="1:6" ht="18.75" customHeight="1">
      <c r="A10" s="47">
        <v>600</v>
      </c>
      <c r="B10" s="48"/>
      <c r="C10" s="46"/>
      <c r="D10" s="49" t="s">
        <v>64</v>
      </c>
      <c r="E10" s="9">
        <f>SUM(E11)</f>
        <v>348423</v>
      </c>
      <c r="F10" s="9">
        <f>SUM(F11)</f>
        <v>1530000</v>
      </c>
    </row>
    <row r="11" spans="1:6" ht="15" customHeight="1">
      <c r="A11" s="50"/>
      <c r="B11" s="51">
        <v>60014</v>
      </c>
      <c r="C11" s="46"/>
      <c r="D11" s="52" t="s">
        <v>65</v>
      </c>
      <c r="E11" s="9">
        <f>SUM(E12:E13)</f>
        <v>348423</v>
      </c>
      <c r="F11" s="9">
        <f>SUM(F12:F13)</f>
        <v>1530000</v>
      </c>
    </row>
    <row r="12" spans="1:6" ht="14.25" customHeight="1">
      <c r="A12" s="73"/>
      <c r="B12" s="73"/>
      <c r="C12" s="10" t="s">
        <v>45</v>
      </c>
      <c r="D12" s="74" t="s">
        <v>136</v>
      </c>
      <c r="E12" s="38">
        <v>0</v>
      </c>
      <c r="F12" s="38">
        <v>1530000</v>
      </c>
    </row>
    <row r="13" spans="1:6" ht="13.5" customHeight="1">
      <c r="A13" s="73"/>
      <c r="B13" s="73"/>
      <c r="C13" s="10" t="s">
        <v>62</v>
      </c>
      <c r="D13" s="74" t="s">
        <v>52</v>
      </c>
      <c r="E13" s="38">
        <v>348423</v>
      </c>
      <c r="F13" s="38">
        <v>0</v>
      </c>
    </row>
    <row r="14" spans="1:6" ht="15.75" customHeight="1">
      <c r="A14" s="4" t="s">
        <v>66</v>
      </c>
      <c r="B14" s="4"/>
      <c r="C14" s="4"/>
      <c r="D14" s="5" t="s">
        <v>85</v>
      </c>
      <c r="E14" s="6">
        <f>SUM(E19+E15)</f>
        <v>0</v>
      </c>
      <c r="F14" s="6">
        <f>SUM(F19+F15)</f>
        <v>357534</v>
      </c>
    </row>
    <row r="15" spans="1:6" ht="15.75" customHeight="1">
      <c r="A15" s="4"/>
      <c r="B15" s="2" t="s">
        <v>67</v>
      </c>
      <c r="C15" s="2"/>
      <c r="D15" s="8" t="s">
        <v>69</v>
      </c>
      <c r="E15" s="9">
        <f>SUM(E16:E18)</f>
        <v>0</v>
      </c>
      <c r="F15" s="9">
        <f>SUM(F16:F18)</f>
        <v>310000</v>
      </c>
    </row>
    <row r="16" spans="1:7" ht="15.75" customHeight="1">
      <c r="A16" s="4"/>
      <c r="B16" s="2"/>
      <c r="C16" s="10" t="s">
        <v>78</v>
      </c>
      <c r="D16" s="18" t="s">
        <v>135</v>
      </c>
      <c r="E16" s="11">
        <v>0</v>
      </c>
      <c r="F16" s="11">
        <v>263500</v>
      </c>
      <c r="G16" s="45"/>
    </row>
    <row r="17" spans="1:6" ht="15.75" customHeight="1">
      <c r="A17" s="4"/>
      <c r="B17" s="2"/>
      <c r="C17" s="10" t="s">
        <v>54</v>
      </c>
      <c r="D17" s="18" t="s">
        <v>56</v>
      </c>
      <c r="E17" s="11">
        <v>0</v>
      </c>
      <c r="F17" s="11">
        <v>40020</v>
      </c>
    </row>
    <row r="18" spans="1:6" ht="15.75" customHeight="1">
      <c r="A18" s="4"/>
      <c r="B18" s="4"/>
      <c r="C18" s="10" t="s">
        <v>55</v>
      </c>
      <c r="D18" s="18" t="s">
        <v>134</v>
      </c>
      <c r="E18" s="11">
        <v>0</v>
      </c>
      <c r="F18" s="11">
        <v>6480</v>
      </c>
    </row>
    <row r="19" spans="1:6" ht="14.25" customHeight="1">
      <c r="A19" s="2"/>
      <c r="B19" s="2" t="s">
        <v>84</v>
      </c>
      <c r="C19" s="2"/>
      <c r="D19" s="8" t="s">
        <v>86</v>
      </c>
      <c r="E19" s="9">
        <f>SUM(E20:E20)</f>
        <v>0</v>
      </c>
      <c r="F19" s="9">
        <f>SUM(F20:F20)</f>
        <v>47534</v>
      </c>
    </row>
    <row r="20" spans="1:6" ht="37.5" customHeight="1">
      <c r="A20" s="2"/>
      <c r="B20" s="2"/>
      <c r="C20" s="10" t="s">
        <v>72</v>
      </c>
      <c r="D20" s="18" t="s">
        <v>75</v>
      </c>
      <c r="E20" s="11">
        <v>0</v>
      </c>
      <c r="F20" s="11">
        <v>47534</v>
      </c>
    </row>
    <row r="21" spans="1:6" ht="18" customHeight="1">
      <c r="A21" s="12" t="s">
        <v>16</v>
      </c>
      <c r="B21" s="12"/>
      <c r="C21" s="21"/>
      <c r="D21" s="5" t="s">
        <v>17</v>
      </c>
      <c r="E21" s="42">
        <f>SUM(E22)</f>
        <v>0</v>
      </c>
      <c r="F21" s="137">
        <f>SUM(F22)</f>
        <v>138643.51</v>
      </c>
    </row>
    <row r="22" spans="1:6" ht="18" customHeight="1">
      <c r="A22" s="15"/>
      <c r="B22" s="15" t="s">
        <v>80</v>
      </c>
      <c r="C22" s="28"/>
      <c r="D22" s="8" t="s">
        <v>81</v>
      </c>
      <c r="E22" s="40">
        <f>SUM(E23)</f>
        <v>0</v>
      </c>
      <c r="F22" s="138">
        <f>SUM(F23)</f>
        <v>138643.51</v>
      </c>
    </row>
    <row r="23" spans="1:6" ht="18" customHeight="1">
      <c r="A23" s="14"/>
      <c r="B23" s="14"/>
      <c r="C23" s="34">
        <v>4810</v>
      </c>
      <c r="D23" s="18" t="s">
        <v>82</v>
      </c>
      <c r="E23" s="41">
        <v>0</v>
      </c>
      <c r="F23" s="139">
        <v>138643.51</v>
      </c>
    </row>
    <row r="24" spans="1:6" ht="18" customHeight="1">
      <c r="A24" s="12" t="s">
        <v>37</v>
      </c>
      <c r="B24" s="12"/>
      <c r="C24" s="21"/>
      <c r="D24" s="5" t="s">
        <v>28</v>
      </c>
      <c r="E24" s="6">
        <f>SUM(E29+E27+E25)</f>
        <v>0</v>
      </c>
      <c r="F24" s="6">
        <f>SUM(F29+F27+F25)</f>
        <v>113058</v>
      </c>
    </row>
    <row r="25" spans="1:6" ht="18" customHeight="1">
      <c r="A25" s="12"/>
      <c r="B25" s="15" t="s">
        <v>123</v>
      </c>
      <c r="C25" s="28"/>
      <c r="D25" s="8" t="s">
        <v>92</v>
      </c>
      <c r="E25" s="9">
        <f>SUM(E26)</f>
        <v>0</v>
      </c>
      <c r="F25" s="9">
        <f>SUM(F26)</f>
        <v>20100</v>
      </c>
    </row>
    <row r="26" spans="1:6" ht="14.25" customHeight="1">
      <c r="A26" s="12"/>
      <c r="B26" s="14"/>
      <c r="C26" s="34">
        <v>4300</v>
      </c>
      <c r="D26" s="18" t="s">
        <v>52</v>
      </c>
      <c r="E26" s="11">
        <v>0</v>
      </c>
      <c r="F26" s="11">
        <v>20100</v>
      </c>
    </row>
    <row r="27" spans="1:6" ht="13.5" customHeight="1">
      <c r="A27" s="12"/>
      <c r="B27" s="15" t="s">
        <v>137</v>
      </c>
      <c r="C27" s="28"/>
      <c r="D27" s="8" t="s">
        <v>106</v>
      </c>
      <c r="E27" s="9">
        <f>SUM(E28)</f>
        <v>0</v>
      </c>
      <c r="F27" s="9">
        <f>SUM(F28)</f>
        <v>13400</v>
      </c>
    </row>
    <row r="28" spans="1:6" ht="18" customHeight="1">
      <c r="A28" s="12"/>
      <c r="B28" s="14"/>
      <c r="C28" s="34">
        <v>4300</v>
      </c>
      <c r="D28" s="18" t="s">
        <v>52</v>
      </c>
      <c r="E28" s="11">
        <v>0</v>
      </c>
      <c r="F28" s="11">
        <v>13400</v>
      </c>
    </row>
    <row r="29" spans="1:6" ht="16.5" customHeight="1">
      <c r="A29" s="15"/>
      <c r="B29" s="15" t="s">
        <v>38</v>
      </c>
      <c r="C29" s="28"/>
      <c r="D29" s="8" t="s">
        <v>29</v>
      </c>
      <c r="E29" s="9">
        <f>SUM(E30:E31)</f>
        <v>0</v>
      </c>
      <c r="F29" s="9">
        <f>SUM(F30:F31)</f>
        <v>79558</v>
      </c>
    </row>
    <row r="30" spans="1:6" ht="16.5" customHeight="1">
      <c r="A30" s="15"/>
      <c r="B30" s="15"/>
      <c r="C30" s="82" t="s">
        <v>13</v>
      </c>
      <c r="D30" s="83" t="s">
        <v>14</v>
      </c>
      <c r="E30" s="109">
        <v>0</v>
      </c>
      <c r="F30" s="109">
        <v>12458</v>
      </c>
    </row>
    <row r="31" spans="1:6" ht="18" customHeight="1">
      <c r="A31" s="14"/>
      <c r="B31" s="14"/>
      <c r="C31" s="34">
        <v>4300</v>
      </c>
      <c r="D31" s="18" t="s">
        <v>52</v>
      </c>
      <c r="E31" s="41">
        <v>0</v>
      </c>
      <c r="F31" s="11">
        <v>67100</v>
      </c>
    </row>
    <row r="32" spans="1:6" ht="15" customHeight="1">
      <c r="A32" s="12" t="s">
        <v>8</v>
      </c>
      <c r="B32" s="12"/>
      <c r="C32" s="12"/>
      <c r="D32" s="5" t="s">
        <v>9</v>
      </c>
      <c r="E32" s="13">
        <f>SUM(E33+E40+E35)</f>
        <v>0</v>
      </c>
      <c r="F32" s="13">
        <f>SUM(F33+F40+F35)</f>
        <v>1117701</v>
      </c>
    </row>
    <row r="33" spans="1:6" ht="12" customHeight="1">
      <c r="A33" s="15"/>
      <c r="B33" s="15" t="s">
        <v>23</v>
      </c>
      <c r="C33" s="15"/>
      <c r="D33" s="8" t="s">
        <v>24</v>
      </c>
      <c r="E33" s="16">
        <f>SUM(E34)</f>
        <v>0</v>
      </c>
      <c r="F33" s="16">
        <f>SUM(F34)</f>
        <v>35000</v>
      </c>
    </row>
    <row r="34" spans="1:6" ht="14.25" customHeight="1">
      <c r="A34" s="14"/>
      <c r="B34" s="14"/>
      <c r="C34" s="14" t="s">
        <v>45</v>
      </c>
      <c r="D34" s="18" t="s">
        <v>46</v>
      </c>
      <c r="E34" s="19">
        <v>0</v>
      </c>
      <c r="F34" s="19">
        <v>35000</v>
      </c>
    </row>
    <row r="35" spans="1:6" ht="14.25" customHeight="1">
      <c r="A35" s="14"/>
      <c r="B35" s="15" t="s">
        <v>44</v>
      </c>
      <c r="C35" s="15"/>
      <c r="D35" s="8" t="s">
        <v>34</v>
      </c>
      <c r="E35" s="16">
        <f>SUM(E36:E39)</f>
        <v>0</v>
      </c>
      <c r="F35" s="16">
        <f>SUM(F36:F39)</f>
        <v>882701</v>
      </c>
    </row>
    <row r="36" spans="1:6" ht="14.25" customHeight="1">
      <c r="A36" s="14"/>
      <c r="B36" s="14"/>
      <c r="C36" s="14" t="s">
        <v>78</v>
      </c>
      <c r="D36" s="18" t="s">
        <v>135</v>
      </c>
      <c r="E36" s="19">
        <v>0</v>
      </c>
      <c r="F36" s="19">
        <v>650650</v>
      </c>
    </row>
    <row r="37" spans="1:6" ht="14.25" customHeight="1">
      <c r="A37" s="14"/>
      <c r="B37" s="14"/>
      <c r="C37" s="14" t="s">
        <v>54</v>
      </c>
      <c r="D37" s="18" t="s">
        <v>56</v>
      </c>
      <c r="E37" s="19">
        <v>0</v>
      </c>
      <c r="F37" s="19">
        <v>101136</v>
      </c>
    </row>
    <row r="38" spans="1:6" ht="14.25" customHeight="1">
      <c r="A38" s="14"/>
      <c r="B38" s="14"/>
      <c r="C38" s="14" t="s">
        <v>55</v>
      </c>
      <c r="D38" s="18" t="s">
        <v>134</v>
      </c>
      <c r="E38" s="19">
        <v>0</v>
      </c>
      <c r="F38" s="19">
        <v>15915</v>
      </c>
    </row>
    <row r="39" spans="1:6" ht="14.25" customHeight="1">
      <c r="A39" s="14"/>
      <c r="B39" s="14"/>
      <c r="C39" s="14" t="s">
        <v>45</v>
      </c>
      <c r="D39" s="18" t="s">
        <v>46</v>
      </c>
      <c r="E39" s="19">
        <v>0</v>
      </c>
      <c r="F39" s="19">
        <v>115000</v>
      </c>
    </row>
    <row r="40" spans="1:6" ht="12.75" customHeight="1">
      <c r="A40" s="14"/>
      <c r="B40" s="15" t="s">
        <v>53</v>
      </c>
      <c r="C40" s="2"/>
      <c r="D40" s="8" t="s">
        <v>79</v>
      </c>
      <c r="E40" s="9">
        <f>SUM(E41:E41)</f>
        <v>0</v>
      </c>
      <c r="F40" s="9">
        <f>SUM(F41:F41)</f>
        <v>200000</v>
      </c>
    </row>
    <row r="41" spans="1:6" ht="12.75" customHeight="1">
      <c r="A41" s="14"/>
      <c r="B41" s="14"/>
      <c r="C41" s="10" t="s">
        <v>87</v>
      </c>
      <c r="D41" s="18" t="s">
        <v>88</v>
      </c>
      <c r="E41" s="11"/>
      <c r="F41" s="17">
        <v>200000</v>
      </c>
    </row>
    <row r="42" spans="1:6" ht="12.75" customHeight="1">
      <c r="A42" s="12" t="s">
        <v>49</v>
      </c>
      <c r="B42" s="12"/>
      <c r="C42" s="4"/>
      <c r="D42" s="5" t="s">
        <v>50</v>
      </c>
      <c r="E42" s="6">
        <f>SUM(E43)</f>
        <v>0</v>
      </c>
      <c r="F42" s="6">
        <f>SUM(F43)</f>
        <v>500000</v>
      </c>
    </row>
    <row r="43" spans="1:6" ht="12.75" customHeight="1">
      <c r="A43" s="15"/>
      <c r="B43" s="15" t="s">
        <v>89</v>
      </c>
      <c r="C43" s="2"/>
      <c r="D43" s="8" t="s">
        <v>90</v>
      </c>
      <c r="E43" s="9">
        <f>SUM(E44:E46)</f>
        <v>0</v>
      </c>
      <c r="F43" s="9">
        <f>SUM(F44:F47)</f>
        <v>500000</v>
      </c>
    </row>
    <row r="44" spans="1:6" ht="12.75" customHeight="1">
      <c r="A44" s="14"/>
      <c r="B44" s="14"/>
      <c r="C44" s="14" t="s">
        <v>78</v>
      </c>
      <c r="D44" s="18" t="s">
        <v>135</v>
      </c>
      <c r="E44" s="11">
        <v>0</v>
      </c>
      <c r="F44" s="17">
        <v>420500</v>
      </c>
    </row>
    <row r="45" spans="1:6" ht="12.75" customHeight="1">
      <c r="A45" s="14"/>
      <c r="B45" s="14"/>
      <c r="C45" s="14" t="s">
        <v>54</v>
      </c>
      <c r="D45" s="18" t="s">
        <v>56</v>
      </c>
      <c r="E45" s="11">
        <v>0</v>
      </c>
      <c r="F45" s="17">
        <v>63200</v>
      </c>
    </row>
    <row r="46" spans="1:6" ht="12.75" customHeight="1">
      <c r="A46" s="14"/>
      <c r="B46" s="14"/>
      <c r="C46" s="14" t="s">
        <v>55</v>
      </c>
      <c r="D46" s="18" t="s">
        <v>134</v>
      </c>
      <c r="E46" s="11">
        <v>0</v>
      </c>
      <c r="F46" s="17">
        <v>10300</v>
      </c>
    </row>
    <row r="47" spans="1:6" ht="12.75" customHeight="1">
      <c r="A47" s="14"/>
      <c r="B47" s="14"/>
      <c r="C47" s="14" t="s">
        <v>13</v>
      </c>
      <c r="D47" s="18" t="s">
        <v>14</v>
      </c>
      <c r="E47" s="11">
        <v>0</v>
      </c>
      <c r="F47" s="17">
        <v>6000</v>
      </c>
    </row>
    <row r="48" spans="1:6" ht="12.75" customHeight="1">
      <c r="A48" s="12" t="s">
        <v>41</v>
      </c>
      <c r="B48" s="12"/>
      <c r="C48" s="12"/>
      <c r="D48" s="5" t="s">
        <v>35</v>
      </c>
      <c r="E48" s="6">
        <f>SUM(E49+E51)</f>
        <v>0</v>
      </c>
      <c r="F48" s="6">
        <f>SUM(F49+F51)</f>
        <v>13400</v>
      </c>
    </row>
    <row r="49" spans="1:6" ht="12.75" customHeight="1">
      <c r="A49" s="14"/>
      <c r="B49" s="15" t="s">
        <v>138</v>
      </c>
      <c r="C49" s="15"/>
      <c r="D49" s="8" t="s">
        <v>140</v>
      </c>
      <c r="E49" s="9">
        <f>SUM(E50)</f>
        <v>0</v>
      </c>
      <c r="F49" s="9">
        <f>SUM(F50)</f>
        <v>6700</v>
      </c>
    </row>
    <row r="50" spans="1:6" ht="12.75" customHeight="1">
      <c r="A50" s="14"/>
      <c r="B50" s="14"/>
      <c r="C50" s="14" t="s">
        <v>62</v>
      </c>
      <c r="D50" s="18" t="s">
        <v>52</v>
      </c>
      <c r="E50" s="11"/>
      <c r="F50" s="17">
        <v>6700</v>
      </c>
    </row>
    <row r="51" spans="1:6" ht="27.75" customHeight="1">
      <c r="A51" s="14"/>
      <c r="B51" s="15" t="s">
        <v>139</v>
      </c>
      <c r="C51" s="15"/>
      <c r="D51" s="8" t="s">
        <v>141</v>
      </c>
      <c r="E51" s="9">
        <f>SUM(E52)</f>
        <v>0</v>
      </c>
      <c r="F51" s="9">
        <f>SUM(F52)</f>
        <v>6700</v>
      </c>
    </row>
    <row r="52" spans="1:6" ht="12.75" customHeight="1">
      <c r="A52" s="14"/>
      <c r="B52" s="14"/>
      <c r="C52" s="14" t="s">
        <v>62</v>
      </c>
      <c r="D52" s="18" t="s">
        <v>52</v>
      </c>
      <c r="E52" s="11"/>
      <c r="F52" s="17">
        <v>6700</v>
      </c>
    </row>
    <row r="53" spans="1:6" ht="14.25" customHeight="1">
      <c r="A53" s="12" t="s">
        <v>70</v>
      </c>
      <c r="B53" s="12"/>
      <c r="C53" s="4"/>
      <c r="D53" s="5" t="s">
        <v>73</v>
      </c>
      <c r="E53" s="6">
        <f>SUM(E54)</f>
        <v>0</v>
      </c>
      <c r="F53" s="6">
        <f>SUM(F54)</f>
        <v>5000</v>
      </c>
    </row>
    <row r="54" spans="1:6" ht="14.25" customHeight="1">
      <c r="A54" s="15"/>
      <c r="B54" s="15" t="s">
        <v>71</v>
      </c>
      <c r="C54" s="2"/>
      <c r="D54" s="8" t="s">
        <v>74</v>
      </c>
      <c r="E54" s="9">
        <f>SUM(E55)</f>
        <v>0</v>
      </c>
      <c r="F54" s="9">
        <f>SUM(F55)</f>
        <v>5000</v>
      </c>
    </row>
    <row r="55" spans="1:6" ht="35.25" customHeight="1">
      <c r="A55" s="14"/>
      <c r="B55" s="14"/>
      <c r="C55" s="10" t="s">
        <v>72</v>
      </c>
      <c r="D55" s="18" t="s">
        <v>75</v>
      </c>
      <c r="E55" s="11">
        <v>0</v>
      </c>
      <c r="F55" s="17">
        <v>5000</v>
      </c>
    </row>
    <row r="56" spans="1:6" ht="14.25" customHeight="1">
      <c r="A56" s="20"/>
      <c r="B56" s="20"/>
      <c r="C56" s="20"/>
      <c r="D56" s="21" t="s">
        <v>10</v>
      </c>
      <c r="E56" s="13">
        <f>SUM(E53+E42+E32+E24+E21+E14+E10+E48)</f>
        <v>348423</v>
      </c>
      <c r="F56" s="140">
        <f>SUM(F53+F42+F32+F24+F21+F14+F10+F48)</f>
        <v>3775336.51</v>
      </c>
    </row>
    <row r="57" spans="1:6" ht="14.25" customHeight="1">
      <c r="A57" s="20"/>
      <c r="B57" s="20"/>
      <c r="C57" s="20"/>
      <c r="D57" s="21" t="s">
        <v>94</v>
      </c>
      <c r="E57" s="150">
        <f>SUM(F56-E56)</f>
        <v>3426913.51</v>
      </c>
      <c r="F57" s="151"/>
    </row>
    <row r="58" spans="1:6" ht="12.75">
      <c r="A58" s="147" t="s">
        <v>91</v>
      </c>
      <c r="B58" s="147"/>
      <c r="C58" s="147"/>
      <c r="D58" s="147"/>
      <c r="E58" s="147"/>
      <c r="F58" s="147"/>
    </row>
    <row r="59" spans="1:6" ht="15">
      <c r="A59" s="47">
        <v>600</v>
      </c>
      <c r="B59" s="48"/>
      <c r="C59" s="46"/>
      <c r="D59" s="49" t="s">
        <v>64</v>
      </c>
      <c r="E59" s="70">
        <f>SUM(E60)</f>
        <v>2535000</v>
      </c>
      <c r="F59" s="70">
        <f>SUM(F60)</f>
        <v>1175000</v>
      </c>
    </row>
    <row r="60" spans="1:6" ht="12.75">
      <c r="A60" s="50"/>
      <c r="B60" s="51">
        <v>60014</v>
      </c>
      <c r="C60" s="46"/>
      <c r="D60" s="52" t="s">
        <v>65</v>
      </c>
      <c r="E60" s="70">
        <f>SUM(E61:E70)</f>
        <v>2535000</v>
      </c>
      <c r="F60" s="70">
        <f>SUM(F61:F70)</f>
        <v>1175000</v>
      </c>
    </row>
    <row r="61" spans="1:6" ht="38.25">
      <c r="A61" s="53"/>
      <c r="B61" s="53"/>
      <c r="C61" s="46" t="s">
        <v>18</v>
      </c>
      <c r="D61" s="54" t="s">
        <v>174</v>
      </c>
      <c r="E61" s="69">
        <v>375000</v>
      </c>
      <c r="F61" s="69">
        <v>0</v>
      </c>
    </row>
    <row r="62" spans="1:6" ht="38.25">
      <c r="A62" s="53"/>
      <c r="B62" s="53"/>
      <c r="C62" s="46" t="s">
        <v>18</v>
      </c>
      <c r="D62" s="54" t="s">
        <v>95</v>
      </c>
      <c r="E62" s="69">
        <v>0</v>
      </c>
      <c r="F62" s="69">
        <v>15000</v>
      </c>
    </row>
    <row r="63" spans="1:6" ht="51">
      <c r="A63" s="53"/>
      <c r="B63" s="53"/>
      <c r="C63" s="46" t="s">
        <v>18</v>
      </c>
      <c r="D63" s="54" t="s">
        <v>98</v>
      </c>
      <c r="E63" s="69">
        <v>225000</v>
      </c>
      <c r="F63" s="69">
        <v>0</v>
      </c>
    </row>
    <row r="64" spans="1:6" ht="45.75" customHeight="1">
      <c r="A64" s="53"/>
      <c r="B64" s="53"/>
      <c r="C64" s="46" t="s">
        <v>18</v>
      </c>
      <c r="D64" s="54" t="s">
        <v>175</v>
      </c>
      <c r="E64" s="69">
        <v>1035000</v>
      </c>
      <c r="F64" s="69">
        <v>0</v>
      </c>
    </row>
    <row r="65" spans="1:6" ht="45" customHeight="1">
      <c r="A65" s="53"/>
      <c r="B65" s="53"/>
      <c r="C65" s="46" t="s">
        <v>18</v>
      </c>
      <c r="D65" s="54" t="s">
        <v>99</v>
      </c>
      <c r="E65" s="69">
        <v>0</v>
      </c>
      <c r="F65" s="69">
        <v>15000</v>
      </c>
    </row>
    <row r="66" spans="1:6" ht="51">
      <c r="A66" s="53"/>
      <c r="B66" s="53"/>
      <c r="C66" s="46" t="s">
        <v>18</v>
      </c>
      <c r="D66" s="54" t="s">
        <v>97</v>
      </c>
      <c r="E66" s="69">
        <v>900000</v>
      </c>
      <c r="F66" s="69">
        <v>0</v>
      </c>
    </row>
    <row r="67" spans="1:6" ht="38.25">
      <c r="A67" s="53"/>
      <c r="B67" s="53"/>
      <c r="C67" s="46" t="s">
        <v>18</v>
      </c>
      <c r="D67" s="54" t="s">
        <v>96</v>
      </c>
      <c r="E67" s="69">
        <v>0</v>
      </c>
      <c r="F67" s="69">
        <v>15000</v>
      </c>
    </row>
    <row r="68" spans="1:6" ht="38.25">
      <c r="A68" s="53"/>
      <c r="B68" s="53"/>
      <c r="C68" s="46" t="s">
        <v>18</v>
      </c>
      <c r="D68" s="54" t="s">
        <v>112</v>
      </c>
      <c r="E68" s="69"/>
      <c r="F68" s="69">
        <v>1000000</v>
      </c>
    </row>
    <row r="69" spans="1:6" ht="38.25">
      <c r="A69" s="53"/>
      <c r="B69" s="53"/>
      <c r="C69" s="46" t="s">
        <v>76</v>
      </c>
      <c r="D69" s="54" t="s">
        <v>113</v>
      </c>
      <c r="E69" s="69"/>
      <c r="F69" s="69">
        <v>10000</v>
      </c>
    </row>
    <row r="70" spans="1:6" ht="38.25">
      <c r="A70" s="53"/>
      <c r="B70" s="53"/>
      <c r="C70" s="46" t="s">
        <v>76</v>
      </c>
      <c r="D70" s="54" t="s">
        <v>192</v>
      </c>
      <c r="E70" s="69"/>
      <c r="F70" s="69">
        <v>120000</v>
      </c>
    </row>
    <row r="71" spans="1:6" ht="15">
      <c r="A71" s="47">
        <v>750</v>
      </c>
      <c r="B71" s="48"/>
      <c r="C71" s="46"/>
      <c r="D71" s="49" t="s">
        <v>68</v>
      </c>
      <c r="E71" s="70">
        <f>SUM(E72)</f>
        <v>0</v>
      </c>
      <c r="F71" s="70">
        <f>SUM(F72)</f>
        <v>1158204</v>
      </c>
    </row>
    <row r="72" spans="1:6" ht="12.75">
      <c r="A72" s="50"/>
      <c r="B72" s="51">
        <v>75020</v>
      </c>
      <c r="C72" s="46"/>
      <c r="D72" s="52" t="s">
        <v>69</v>
      </c>
      <c r="E72" s="70">
        <f>SUM(E73:E76)</f>
        <v>0</v>
      </c>
      <c r="F72" s="70">
        <f>SUM(F73:F76)</f>
        <v>1158204</v>
      </c>
    </row>
    <row r="73" spans="1:6" ht="38.25">
      <c r="A73" s="50"/>
      <c r="B73" s="51"/>
      <c r="C73" s="39" t="s">
        <v>18</v>
      </c>
      <c r="D73" s="60" t="s">
        <v>176</v>
      </c>
      <c r="E73" s="71">
        <v>0</v>
      </c>
      <c r="F73" s="71">
        <v>603204</v>
      </c>
    </row>
    <row r="74" spans="1:6" ht="38.25">
      <c r="A74" s="50"/>
      <c r="B74" s="51"/>
      <c r="C74" s="46" t="s">
        <v>18</v>
      </c>
      <c r="D74" s="60" t="s">
        <v>189</v>
      </c>
      <c r="E74" s="71"/>
      <c r="F74" s="71">
        <v>275000</v>
      </c>
    </row>
    <row r="75" spans="1:6" ht="38.25">
      <c r="A75" s="50"/>
      <c r="B75" s="51"/>
      <c r="C75" s="39" t="s">
        <v>18</v>
      </c>
      <c r="D75" s="60" t="s">
        <v>183</v>
      </c>
      <c r="E75" s="71"/>
      <c r="F75" s="71">
        <v>200000</v>
      </c>
    </row>
    <row r="76" spans="1:6" ht="38.25">
      <c r="A76" s="50"/>
      <c r="B76" s="51"/>
      <c r="C76" s="39" t="s">
        <v>18</v>
      </c>
      <c r="D76" s="60" t="s">
        <v>181</v>
      </c>
      <c r="E76" s="71"/>
      <c r="F76" s="71">
        <v>80000</v>
      </c>
    </row>
    <row r="77" spans="1:6" ht="30" customHeight="1">
      <c r="A77" s="47">
        <v>754</v>
      </c>
      <c r="B77" s="48"/>
      <c r="C77" s="46"/>
      <c r="D77" s="58" t="s">
        <v>39</v>
      </c>
      <c r="E77" s="70">
        <f>SUM(E78)</f>
        <v>0</v>
      </c>
      <c r="F77" s="70">
        <f>SUM(F78+F80)</f>
        <v>150000</v>
      </c>
    </row>
    <row r="78" spans="1:6" ht="12.75">
      <c r="A78" s="50"/>
      <c r="B78" s="51">
        <v>75405</v>
      </c>
      <c r="C78" s="46"/>
      <c r="D78" s="59" t="s">
        <v>77</v>
      </c>
      <c r="E78" s="70">
        <f>SUM(E79)</f>
        <v>0</v>
      </c>
      <c r="F78" s="70">
        <f>SUM(F79)</f>
        <v>75000</v>
      </c>
    </row>
    <row r="79" spans="1:6" ht="63.75">
      <c r="A79" s="50"/>
      <c r="B79" s="50"/>
      <c r="C79" s="46" t="s">
        <v>93</v>
      </c>
      <c r="D79" s="57" t="s">
        <v>177</v>
      </c>
      <c r="E79" s="69">
        <v>0</v>
      </c>
      <c r="F79" s="69">
        <v>75000</v>
      </c>
    </row>
    <row r="80" spans="1:6" ht="25.5">
      <c r="A80" s="50"/>
      <c r="B80" s="15" t="s">
        <v>36</v>
      </c>
      <c r="C80" s="28"/>
      <c r="D80" s="8" t="s">
        <v>40</v>
      </c>
      <c r="E80" s="40">
        <f>SUM(E81)</f>
        <v>0</v>
      </c>
      <c r="F80" s="9">
        <f>SUM(F81)</f>
        <v>75000</v>
      </c>
    </row>
    <row r="81" spans="1:6" ht="51">
      <c r="A81" s="50"/>
      <c r="B81" s="14"/>
      <c r="C81" s="34">
        <v>6060</v>
      </c>
      <c r="D81" s="18" t="s">
        <v>193</v>
      </c>
      <c r="E81" s="41">
        <v>0</v>
      </c>
      <c r="F81" s="11">
        <v>75000</v>
      </c>
    </row>
    <row r="82" spans="1:6" ht="15">
      <c r="A82" s="61">
        <v>801</v>
      </c>
      <c r="B82" s="47"/>
      <c r="C82" s="46"/>
      <c r="D82" s="49" t="s">
        <v>28</v>
      </c>
      <c r="E82" s="70">
        <f>SUM(E83+E90+E87)</f>
        <v>789000</v>
      </c>
      <c r="F82" s="70">
        <f>SUM(F83+F90+F87)</f>
        <v>4004309</v>
      </c>
    </row>
    <row r="83" spans="1:6" ht="12.75">
      <c r="A83" s="62"/>
      <c r="B83" s="51">
        <v>80102</v>
      </c>
      <c r="C83" s="46"/>
      <c r="D83" s="52" t="s">
        <v>92</v>
      </c>
      <c r="E83" s="70">
        <f>SUM(E84:E86)</f>
        <v>0</v>
      </c>
      <c r="F83" s="70">
        <f>SUM(F84:F86)</f>
        <v>97500</v>
      </c>
    </row>
    <row r="84" spans="1:6" ht="38.25">
      <c r="A84" s="55"/>
      <c r="B84" s="56"/>
      <c r="C84" s="46" t="s">
        <v>76</v>
      </c>
      <c r="D84" s="57" t="s">
        <v>102</v>
      </c>
      <c r="E84" s="69"/>
      <c r="F84" s="69">
        <v>30000</v>
      </c>
    </row>
    <row r="85" spans="1:6" ht="38.25">
      <c r="A85" s="55"/>
      <c r="B85" s="56"/>
      <c r="C85" s="46" t="s">
        <v>76</v>
      </c>
      <c r="D85" s="57" t="s">
        <v>103</v>
      </c>
      <c r="E85" s="69"/>
      <c r="F85" s="69">
        <v>30000</v>
      </c>
    </row>
    <row r="86" spans="1:6" ht="25.5">
      <c r="A86" s="55"/>
      <c r="B86" s="56"/>
      <c r="C86" s="46" t="s">
        <v>18</v>
      </c>
      <c r="D86" s="57" t="s">
        <v>194</v>
      </c>
      <c r="E86" s="69"/>
      <c r="F86" s="69">
        <v>37500</v>
      </c>
    </row>
    <row r="87" spans="1:6" ht="12.75">
      <c r="A87" s="55"/>
      <c r="B87" s="51">
        <v>80120</v>
      </c>
      <c r="C87" s="29"/>
      <c r="D87" s="52" t="s">
        <v>106</v>
      </c>
      <c r="E87" s="70">
        <f>SUM(E88:E89)</f>
        <v>0</v>
      </c>
      <c r="F87" s="70">
        <f>SUM(F88:F89)</f>
        <v>124000</v>
      </c>
    </row>
    <row r="88" spans="1:6" ht="25.5">
      <c r="A88" s="55"/>
      <c r="B88" s="56"/>
      <c r="C88" s="46" t="s">
        <v>18</v>
      </c>
      <c r="D88" s="57" t="s">
        <v>107</v>
      </c>
      <c r="E88" s="69"/>
      <c r="F88" s="69">
        <v>62000</v>
      </c>
    </row>
    <row r="89" spans="1:6" ht="25.5">
      <c r="A89" s="55"/>
      <c r="B89" s="56"/>
      <c r="C89" s="46" t="s">
        <v>18</v>
      </c>
      <c r="D89" s="57" t="s">
        <v>108</v>
      </c>
      <c r="E89" s="69"/>
      <c r="F89" s="69">
        <v>62000</v>
      </c>
    </row>
    <row r="90" spans="1:6" ht="12.75">
      <c r="A90" s="63"/>
      <c r="B90" s="64">
        <v>80130</v>
      </c>
      <c r="C90" s="46"/>
      <c r="D90" s="65" t="s">
        <v>29</v>
      </c>
      <c r="E90" s="70">
        <f>SUM(E91:E97)</f>
        <v>789000</v>
      </c>
      <c r="F90" s="70">
        <f>SUM(F91:F97)</f>
        <v>3782809</v>
      </c>
    </row>
    <row r="91" spans="1:6" ht="51">
      <c r="A91" s="55"/>
      <c r="B91" s="56"/>
      <c r="C91" s="46" t="s">
        <v>18</v>
      </c>
      <c r="D91" s="57" t="s">
        <v>100</v>
      </c>
      <c r="E91" s="69">
        <v>519000</v>
      </c>
      <c r="F91" s="69">
        <v>0</v>
      </c>
    </row>
    <row r="92" spans="1:6" ht="51">
      <c r="A92" s="55"/>
      <c r="B92" s="56"/>
      <c r="C92" s="46" t="s">
        <v>18</v>
      </c>
      <c r="D92" s="57" t="s">
        <v>142</v>
      </c>
      <c r="E92" s="69">
        <v>270000</v>
      </c>
      <c r="F92" s="69"/>
    </row>
    <row r="93" spans="1:6" ht="38.25">
      <c r="A93" s="55"/>
      <c r="B93" s="56"/>
      <c r="C93" s="46" t="s">
        <v>18</v>
      </c>
      <c r="D93" s="57" t="s">
        <v>101</v>
      </c>
      <c r="E93" s="69">
        <v>0</v>
      </c>
      <c r="F93" s="69">
        <v>2195000</v>
      </c>
    </row>
    <row r="94" spans="1:6" ht="25.5">
      <c r="A94" s="55"/>
      <c r="B94" s="56"/>
      <c r="C94" s="46" t="s">
        <v>18</v>
      </c>
      <c r="D94" s="57" t="s">
        <v>104</v>
      </c>
      <c r="E94" s="69"/>
      <c r="F94" s="69">
        <v>1430000</v>
      </c>
    </row>
    <row r="95" spans="1:6" ht="25.5">
      <c r="A95" s="55"/>
      <c r="B95" s="56"/>
      <c r="C95" s="46" t="s">
        <v>18</v>
      </c>
      <c r="D95" s="57" t="s">
        <v>105</v>
      </c>
      <c r="E95" s="69"/>
      <c r="F95" s="69">
        <v>80000</v>
      </c>
    </row>
    <row r="96" spans="1:6" ht="38.25">
      <c r="A96" s="55"/>
      <c r="B96" s="56"/>
      <c r="C96" s="10" t="s">
        <v>18</v>
      </c>
      <c r="D96" s="18" t="s">
        <v>131</v>
      </c>
      <c r="E96" s="69"/>
      <c r="F96" s="11">
        <v>53952</v>
      </c>
    </row>
    <row r="97" spans="1:6" ht="38.25">
      <c r="A97" s="55"/>
      <c r="B97" s="56"/>
      <c r="C97" s="46" t="s">
        <v>18</v>
      </c>
      <c r="D97" s="57" t="s">
        <v>195</v>
      </c>
      <c r="E97" s="69"/>
      <c r="F97" s="11">
        <v>23857</v>
      </c>
    </row>
    <row r="98" spans="1:6" ht="15">
      <c r="A98" s="66">
        <v>852</v>
      </c>
      <c r="B98" s="67"/>
      <c r="C98" s="46"/>
      <c r="D98" s="68" t="s">
        <v>9</v>
      </c>
      <c r="E98" s="70">
        <f>SUM(E99)</f>
        <v>28500</v>
      </c>
      <c r="F98" s="70">
        <f>SUM(F99)</f>
        <v>120000</v>
      </c>
    </row>
    <row r="99" spans="1:6" ht="12.75">
      <c r="A99" s="63"/>
      <c r="B99" s="64">
        <v>85202</v>
      </c>
      <c r="C99" s="46"/>
      <c r="D99" s="65" t="s">
        <v>34</v>
      </c>
      <c r="E99" s="70">
        <f>SUM(E100:E101)</f>
        <v>28500</v>
      </c>
      <c r="F99" s="70">
        <f>SUM(F100:F101)</f>
        <v>120000</v>
      </c>
    </row>
    <row r="100" spans="1:6" ht="51">
      <c r="A100" s="55"/>
      <c r="B100" s="56"/>
      <c r="C100" s="46" t="s">
        <v>18</v>
      </c>
      <c r="D100" s="57" t="s">
        <v>109</v>
      </c>
      <c r="E100" s="69">
        <v>28500</v>
      </c>
      <c r="F100" s="69">
        <v>0</v>
      </c>
    </row>
    <row r="101" spans="1:6" ht="25.5">
      <c r="A101" s="55"/>
      <c r="B101" s="56"/>
      <c r="C101" s="46" t="s">
        <v>18</v>
      </c>
      <c r="D101" s="57" t="s">
        <v>110</v>
      </c>
      <c r="E101" s="69"/>
      <c r="F101" s="69">
        <v>120000</v>
      </c>
    </row>
    <row r="102" spans="1:6" ht="12.75">
      <c r="A102" s="46"/>
      <c r="B102" s="46"/>
      <c r="C102" s="46"/>
      <c r="D102" s="31" t="s">
        <v>10</v>
      </c>
      <c r="E102" s="70">
        <f>SUM(E98+E82+E77+E71+E59)</f>
        <v>3352500</v>
      </c>
      <c r="F102" s="70">
        <f>SUM(F98+F82+F77+F71+F59)</f>
        <v>6607513</v>
      </c>
    </row>
    <row r="103" spans="1:6" ht="12.75">
      <c r="A103" s="46"/>
      <c r="B103" s="46"/>
      <c r="C103" s="46"/>
      <c r="D103" s="43" t="s">
        <v>94</v>
      </c>
      <c r="E103" s="148">
        <f>SUM(F102-E102)</f>
        <v>3255013</v>
      </c>
      <c r="F103" s="147"/>
    </row>
    <row r="104" spans="1:7" ht="12.75">
      <c r="A104" s="46"/>
      <c r="B104" s="46"/>
      <c r="C104" s="46"/>
      <c r="D104" s="43" t="s">
        <v>133</v>
      </c>
      <c r="E104" s="149">
        <f>SUM(E103+E57)</f>
        <v>6681926.51</v>
      </c>
      <c r="F104" s="149"/>
      <c r="G104" s="45"/>
    </row>
    <row r="105" spans="5:6" ht="12.75">
      <c r="E105" s="45"/>
      <c r="F105" s="45"/>
    </row>
    <row r="106" spans="5:6" ht="12.75">
      <c r="E106" s="145"/>
      <c r="F106" s="146"/>
    </row>
  </sheetData>
  <mergeCells count="7">
    <mergeCell ref="A6:F6"/>
    <mergeCell ref="A9:F9"/>
    <mergeCell ref="E106:F106"/>
    <mergeCell ref="A58:F58"/>
    <mergeCell ref="E103:F103"/>
    <mergeCell ref="E104:F104"/>
    <mergeCell ref="E57:F5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1"/>
  <rowBreaks count="3" manualBreakCount="3">
    <brk id="47" max="5" man="1"/>
    <brk id="76" max="5" man="1"/>
    <brk id="10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F34"/>
  <sheetViews>
    <sheetView view="pageBreakPreview" zoomScaleSheetLayoutView="100" workbookViewId="0" topLeftCell="B1">
      <selection activeCell="E1" sqref="E1:F4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00390625" style="1" customWidth="1"/>
    <col min="4" max="4" width="49.75390625" style="0" customWidth="1"/>
    <col min="5" max="5" width="14.125" style="0" customWidth="1"/>
    <col min="6" max="6" width="13.625" style="0" customWidth="1"/>
  </cols>
  <sheetData>
    <row r="1" spans="4:5" ht="12.75">
      <c r="D1" s="44"/>
      <c r="E1" t="s">
        <v>111</v>
      </c>
    </row>
    <row r="2" spans="4:5" ht="12.75">
      <c r="D2" s="44"/>
      <c r="E2" t="s">
        <v>198</v>
      </c>
    </row>
    <row r="3" spans="4:5" ht="12.75">
      <c r="D3" s="44"/>
      <c r="E3" t="s">
        <v>1</v>
      </c>
    </row>
    <row r="4" spans="4:5" ht="12.75">
      <c r="D4" s="44"/>
      <c r="E4" t="s">
        <v>199</v>
      </c>
    </row>
    <row r="5" spans="4:6" ht="8.25" customHeight="1">
      <c r="D5" s="72"/>
      <c r="E5" s="72"/>
      <c r="F5" s="72"/>
    </row>
    <row r="6" spans="1:6" ht="15.75">
      <c r="A6" s="141" t="s">
        <v>2</v>
      </c>
      <c r="B6" s="141"/>
      <c r="C6" s="141"/>
      <c r="D6" s="141"/>
      <c r="E6" s="141"/>
      <c r="F6" s="141"/>
    </row>
    <row r="7" spans="1:6" ht="12.75">
      <c r="A7"/>
      <c r="B7"/>
      <c r="C7"/>
      <c r="F7" s="33"/>
    </row>
    <row r="8" spans="1:6" ht="24.75" customHeight="1" thickBot="1">
      <c r="A8" s="129" t="s">
        <v>3</v>
      </c>
      <c r="B8" s="129" t="s">
        <v>4</v>
      </c>
      <c r="C8" s="129" t="s">
        <v>19</v>
      </c>
      <c r="D8" s="129" t="s">
        <v>6</v>
      </c>
      <c r="E8" s="130" t="s">
        <v>15</v>
      </c>
      <c r="F8" s="131" t="s">
        <v>7</v>
      </c>
    </row>
    <row r="9" spans="1:6" ht="14.25" customHeight="1" thickBot="1">
      <c r="A9" s="156" t="s">
        <v>186</v>
      </c>
      <c r="B9" s="157"/>
      <c r="C9" s="157"/>
      <c r="D9" s="157"/>
      <c r="E9" s="157"/>
      <c r="F9" s="158"/>
    </row>
    <row r="10" spans="1:6" ht="17.25" customHeight="1">
      <c r="A10" s="132">
        <v>600</v>
      </c>
      <c r="B10" s="133"/>
      <c r="C10" s="134"/>
      <c r="D10" s="135" t="s">
        <v>64</v>
      </c>
      <c r="E10" s="128">
        <f>SUM(E11)</f>
        <v>0</v>
      </c>
      <c r="F10" s="128">
        <f>SUM(F11)</f>
        <v>1286566</v>
      </c>
    </row>
    <row r="11" spans="1:6" ht="15" customHeight="1">
      <c r="A11" s="50"/>
      <c r="B11" s="51">
        <v>60014</v>
      </c>
      <c r="C11" s="46"/>
      <c r="D11" s="52" t="s">
        <v>65</v>
      </c>
      <c r="E11" s="9">
        <f>SUM(E12:E15)</f>
        <v>0</v>
      </c>
      <c r="F11" s="9">
        <f>SUM(F12)</f>
        <v>1286566</v>
      </c>
    </row>
    <row r="12" spans="1:6" ht="24.75" customHeight="1">
      <c r="A12" s="28"/>
      <c r="B12" s="28"/>
      <c r="C12" s="14" t="s">
        <v>190</v>
      </c>
      <c r="D12" s="18" t="s">
        <v>191</v>
      </c>
      <c r="E12" s="11"/>
      <c r="F12" s="35">
        <v>1286566</v>
      </c>
    </row>
    <row r="13" spans="1:6" ht="13.5" customHeight="1">
      <c r="A13" s="75" t="s">
        <v>66</v>
      </c>
      <c r="B13" s="75"/>
      <c r="C13" s="75"/>
      <c r="D13" s="76" t="s">
        <v>68</v>
      </c>
      <c r="E13" s="77">
        <f>E14</f>
        <v>0</v>
      </c>
      <c r="F13" s="101">
        <f>F14</f>
        <v>30000</v>
      </c>
    </row>
    <row r="14" spans="1:6" ht="15.75" customHeight="1">
      <c r="A14" s="78"/>
      <c r="B14" s="78" t="s">
        <v>67</v>
      </c>
      <c r="C14" s="78"/>
      <c r="D14" s="79" t="s">
        <v>69</v>
      </c>
      <c r="E14" s="80">
        <f>E15</f>
        <v>0</v>
      </c>
      <c r="F14" s="81">
        <f>F15</f>
        <v>30000</v>
      </c>
    </row>
    <row r="15" spans="1:6" ht="36.75" customHeight="1">
      <c r="A15" s="82"/>
      <c r="B15" s="82"/>
      <c r="C15" s="82" t="s">
        <v>114</v>
      </c>
      <c r="D15" s="83" t="s">
        <v>115</v>
      </c>
      <c r="E15" s="84">
        <v>0</v>
      </c>
      <c r="F15" s="85">
        <v>30000</v>
      </c>
    </row>
    <row r="16" spans="1:6" ht="15">
      <c r="A16" s="86" t="s">
        <v>37</v>
      </c>
      <c r="B16" s="86"/>
      <c r="C16" s="86"/>
      <c r="D16" s="87" t="s">
        <v>116</v>
      </c>
      <c r="E16" s="88">
        <f>E17</f>
        <v>0</v>
      </c>
      <c r="F16" s="88">
        <f>F17</f>
        <v>57458</v>
      </c>
    </row>
    <row r="17" spans="1:6" ht="15">
      <c r="A17" s="86"/>
      <c r="B17" s="89" t="s">
        <v>38</v>
      </c>
      <c r="C17" s="89"/>
      <c r="D17" s="90" t="s">
        <v>29</v>
      </c>
      <c r="E17" s="91">
        <f>E18</f>
        <v>0</v>
      </c>
      <c r="F17" s="91">
        <f>F18</f>
        <v>57458</v>
      </c>
    </row>
    <row r="18" spans="1:6" ht="63" customHeight="1">
      <c r="A18" s="86"/>
      <c r="B18" s="89"/>
      <c r="C18" s="92" t="s">
        <v>25</v>
      </c>
      <c r="D18" s="93" t="s">
        <v>117</v>
      </c>
      <c r="E18" s="94">
        <v>0</v>
      </c>
      <c r="F18" s="94">
        <v>57458</v>
      </c>
    </row>
    <row r="19" spans="1:6" s="30" customFormat="1" ht="15">
      <c r="A19" s="86" t="s">
        <v>8</v>
      </c>
      <c r="B19" s="86"/>
      <c r="C19" s="86"/>
      <c r="D19" s="87" t="s">
        <v>9</v>
      </c>
      <c r="E19" s="88">
        <f>SUM(E20)</f>
        <v>600</v>
      </c>
      <c r="F19" s="88">
        <f>F20</f>
        <v>50600</v>
      </c>
    </row>
    <row r="20" spans="1:6" s="30" customFormat="1" ht="12.75">
      <c r="A20" s="92"/>
      <c r="B20" s="89" t="s">
        <v>44</v>
      </c>
      <c r="C20" s="89"/>
      <c r="D20" s="95" t="s">
        <v>34</v>
      </c>
      <c r="E20" s="96">
        <f>SUM(E23)</f>
        <v>600</v>
      </c>
      <c r="F20" s="96">
        <f>SUM(F23+F22+F21)</f>
        <v>50600</v>
      </c>
    </row>
    <row r="21" spans="1:6" s="30" customFormat="1" ht="12.75">
      <c r="A21" s="92"/>
      <c r="B21" s="92"/>
      <c r="C21" s="92" t="s">
        <v>30</v>
      </c>
      <c r="D21" s="97" t="s">
        <v>31</v>
      </c>
      <c r="E21" s="98">
        <v>0</v>
      </c>
      <c r="F21" s="98">
        <v>50000</v>
      </c>
    </row>
    <row r="22" spans="1:6" s="30" customFormat="1" ht="25.5">
      <c r="A22" s="92"/>
      <c r="B22" s="92"/>
      <c r="C22" s="92" t="s">
        <v>32</v>
      </c>
      <c r="D22" s="97" t="s">
        <v>33</v>
      </c>
      <c r="E22" s="98">
        <v>0</v>
      </c>
      <c r="F22" s="98">
        <v>600</v>
      </c>
    </row>
    <row r="23" spans="1:6" s="30" customFormat="1" ht="12.75">
      <c r="A23" s="92"/>
      <c r="B23" s="92"/>
      <c r="C23" s="92" t="s">
        <v>47</v>
      </c>
      <c r="D23" s="93" t="s">
        <v>48</v>
      </c>
      <c r="E23" s="99">
        <v>600</v>
      </c>
      <c r="F23" s="99">
        <v>0</v>
      </c>
    </row>
    <row r="24" spans="1:6" s="30" customFormat="1" ht="12.75">
      <c r="A24" s="152" t="s">
        <v>10</v>
      </c>
      <c r="B24" s="152"/>
      <c r="C24" s="152"/>
      <c r="D24" s="152"/>
      <c r="E24" s="100">
        <f>SUM(E19+E16)</f>
        <v>600</v>
      </c>
      <c r="F24" s="100">
        <f>SUM(F19+F16+F13+F10)</f>
        <v>1424624</v>
      </c>
    </row>
    <row r="25" spans="1:6" s="30" customFormat="1" ht="13.5" thickBot="1">
      <c r="A25" s="125"/>
      <c r="B25" s="125"/>
      <c r="C25" s="125"/>
      <c r="D25" s="125" t="s">
        <v>94</v>
      </c>
      <c r="E25" s="162">
        <f>SUM(F24-E24)</f>
        <v>1424024</v>
      </c>
      <c r="F25" s="163"/>
    </row>
    <row r="26" spans="1:6" s="30" customFormat="1" ht="13.5" thickBot="1">
      <c r="A26" s="159" t="s">
        <v>187</v>
      </c>
      <c r="B26" s="160"/>
      <c r="C26" s="160"/>
      <c r="D26" s="160"/>
      <c r="E26" s="160"/>
      <c r="F26" s="161"/>
    </row>
    <row r="27" spans="1:6" s="30" customFormat="1" ht="12.75">
      <c r="A27" s="126">
        <v>700</v>
      </c>
      <c r="B27" s="126"/>
      <c r="C27" s="126"/>
      <c r="D27" s="127" t="s">
        <v>132</v>
      </c>
      <c r="E27" s="128">
        <f>SUM(E28)</f>
        <v>0</v>
      </c>
      <c r="F27" s="128">
        <f>SUM(F28)</f>
        <v>900000</v>
      </c>
    </row>
    <row r="28" spans="1:6" s="30" customFormat="1" ht="12.75">
      <c r="A28" s="28"/>
      <c r="B28" s="28">
        <v>70005</v>
      </c>
      <c r="C28" s="28"/>
      <c r="D28" s="37" t="s">
        <v>172</v>
      </c>
      <c r="E28" s="9">
        <f>SUM(E29)</f>
        <v>0</v>
      </c>
      <c r="F28" s="9">
        <f>SUM(F29)</f>
        <v>900000</v>
      </c>
    </row>
    <row r="29" spans="1:6" s="30" customFormat="1" ht="12.75">
      <c r="A29" s="28"/>
      <c r="B29" s="28"/>
      <c r="C29" s="14" t="s">
        <v>118</v>
      </c>
      <c r="D29" s="112" t="s">
        <v>119</v>
      </c>
      <c r="E29" s="11">
        <v>0</v>
      </c>
      <c r="F29" s="35">
        <v>900000</v>
      </c>
    </row>
    <row r="30" spans="1:6" s="30" customFormat="1" ht="15">
      <c r="A30" s="86" t="s">
        <v>37</v>
      </c>
      <c r="B30" s="86"/>
      <c r="C30" s="86"/>
      <c r="D30" s="87" t="s">
        <v>116</v>
      </c>
      <c r="E30" s="124">
        <f>SUM(E31)</f>
        <v>0</v>
      </c>
      <c r="F30" s="124">
        <f>SUM(F31)</f>
        <v>8952</v>
      </c>
    </row>
    <row r="31" spans="1:6" s="30" customFormat="1" ht="15">
      <c r="A31" s="86"/>
      <c r="B31" s="89" t="s">
        <v>38</v>
      </c>
      <c r="C31" s="89"/>
      <c r="D31" s="90" t="s">
        <v>29</v>
      </c>
      <c r="E31" s="124">
        <f>SUM(E32)</f>
        <v>0</v>
      </c>
      <c r="F31" s="124">
        <f>SUM(F32)</f>
        <v>8952</v>
      </c>
    </row>
    <row r="32" spans="1:6" s="30" customFormat="1" ht="12.75">
      <c r="A32" s="28"/>
      <c r="B32" s="28"/>
      <c r="C32" s="92" t="s">
        <v>118</v>
      </c>
      <c r="D32" s="93" t="s">
        <v>119</v>
      </c>
      <c r="E32" s="11">
        <v>0</v>
      </c>
      <c r="F32" s="94">
        <v>8952</v>
      </c>
    </row>
    <row r="33" spans="1:6" s="30" customFormat="1" ht="12.75">
      <c r="A33" s="28"/>
      <c r="B33" s="28"/>
      <c r="C33" s="14"/>
      <c r="D33" s="28" t="s">
        <v>10</v>
      </c>
      <c r="E33" s="124">
        <f>SUM(E27)</f>
        <v>0</v>
      </c>
      <c r="F33" s="124">
        <f>SUM(F27+F32)</f>
        <v>908952</v>
      </c>
    </row>
    <row r="34" spans="1:6" ht="12.75">
      <c r="A34" s="153" t="s">
        <v>188</v>
      </c>
      <c r="B34" s="154"/>
      <c r="C34" s="154"/>
      <c r="D34" s="155"/>
      <c r="E34" s="148">
        <f>SUM(E25+F33)</f>
        <v>2332976</v>
      </c>
      <c r="F34" s="147"/>
    </row>
  </sheetData>
  <mergeCells count="7">
    <mergeCell ref="A24:D24"/>
    <mergeCell ref="E34:F34"/>
    <mergeCell ref="A6:F6"/>
    <mergeCell ref="A34:D34"/>
    <mergeCell ref="A9:F9"/>
    <mergeCell ref="A26:F26"/>
    <mergeCell ref="E25:F25"/>
  </mergeCells>
  <printOptions horizontalCentered="1"/>
  <pageMargins left="0.7874015748031497" right="0.64" top="0.88" bottom="0.7874015748031497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4" sqref="C4"/>
    </sheetView>
  </sheetViews>
  <sheetFormatPr defaultColWidth="9.00390625" defaultRowHeight="12.75"/>
  <cols>
    <col min="1" max="1" width="8.00390625" style="0" customWidth="1"/>
    <col min="2" max="2" width="7.00390625" style="0" customWidth="1"/>
    <col min="3" max="3" width="33.875" style="0" customWidth="1"/>
    <col min="4" max="4" width="14.75390625" style="0" customWidth="1"/>
    <col min="5" max="5" width="15.125" style="0" customWidth="1"/>
  </cols>
  <sheetData>
    <row r="1" ht="12.75">
      <c r="D1" t="s">
        <v>0</v>
      </c>
    </row>
    <row r="2" ht="12.75">
      <c r="D2" t="s">
        <v>198</v>
      </c>
    </row>
    <row r="3" ht="12.75">
      <c r="D3" t="s">
        <v>1</v>
      </c>
    </row>
    <row r="4" ht="12.75">
      <c r="D4" t="s">
        <v>199</v>
      </c>
    </row>
    <row r="6" s="7" customFormat="1" ht="36.75" customHeight="1">
      <c r="E6" s="22"/>
    </row>
    <row r="7" spans="2:5" ht="17.25" customHeight="1">
      <c r="B7" s="141" t="s">
        <v>22</v>
      </c>
      <c r="C7" s="141"/>
      <c r="D7" s="141"/>
      <c r="E7" s="141"/>
    </row>
    <row r="8" spans="2:5" ht="12.75" customHeight="1">
      <c r="B8" s="23"/>
      <c r="C8" s="23"/>
      <c r="E8" s="24"/>
    </row>
    <row r="9" spans="2:5" ht="12.75" customHeight="1">
      <c r="B9" s="23"/>
      <c r="C9" s="23"/>
      <c r="E9" s="24"/>
    </row>
    <row r="10" ht="12.75" customHeight="1"/>
    <row r="11" spans="1:5" ht="45.75" customHeight="1">
      <c r="A11" s="31" t="s">
        <v>26</v>
      </c>
      <c r="B11" s="28" t="s">
        <v>19</v>
      </c>
      <c r="C11" s="164" t="s">
        <v>6</v>
      </c>
      <c r="D11" s="165"/>
      <c r="E11" s="3" t="s">
        <v>7</v>
      </c>
    </row>
    <row r="12" spans="1:5" ht="44.25" customHeight="1">
      <c r="A12" s="32">
        <v>1</v>
      </c>
      <c r="B12" s="29" t="s">
        <v>57</v>
      </c>
      <c r="C12" s="166" t="s">
        <v>58</v>
      </c>
      <c r="D12" s="167"/>
      <c r="E12" s="136">
        <v>4348950.51</v>
      </c>
    </row>
    <row r="13" spans="2:5" ht="12.75">
      <c r="B13" s="25"/>
      <c r="C13" s="26"/>
      <c r="D13" s="27"/>
      <c r="E13" s="27"/>
    </row>
    <row r="14" spans="2:5" ht="12.75">
      <c r="B14" s="25"/>
      <c r="C14" s="26"/>
      <c r="D14" s="27"/>
      <c r="E14" s="27"/>
    </row>
    <row r="15" spans="2:5" ht="12.75">
      <c r="B15" s="25"/>
      <c r="C15" s="26" t="s">
        <v>20</v>
      </c>
      <c r="D15" s="27"/>
      <c r="E15" s="27"/>
    </row>
    <row r="16" spans="2:5" ht="12.75">
      <c r="B16" s="25"/>
      <c r="C16" s="26"/>
      <c r="D16" s="27"/>
      <c r="E16" s="27"/>
    </row>
    <row r="17" spans="2:5" ht="12.75">
      <c r="B17" s="25"/>
      <c r="C17" s="26"/>
      <c r="D17" s="27"/>
      <c r="E17" s="27"/>
    </row>
    <row r="18" spans="2:5" ht="12.75">
      <c r="B18" s="25"/>
      <c r="C18" s="26"/>
      <c r="D18" s="27"/>
      <c r="E18" s="27"/>
    </row>
    <row r="19" spans="2:5" ht="12.75">
      <c r="B19" s="25"/>
      <c r="C19" s="26"/>
      <c r="D19" s="27"/>
      <c r="E19" s="27"/>
    </row>
    <row r="20" spans="2:5" ht="12.75">
      <c r="B20" s="25"/>
      <c r="C20" s="26"/>
      <c r="D20" s="27"/>
      <c r="E20" s="27"/>
    </row>
    <row r="21" spans="2:5" ht="12.75">
      <c r="B21" s="25"/>
      <c r="C21" s="26"/>
      <c r="D21" s="27"/>
      <c r="E21" s="27"/>
    </row>
  </sheetData>
  <mergeCells count="3">
    <mergeCell ref="B7:E7"/>
    <mergeCell ref="C11:D11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Zgierzu</dc:creator>
  <cp:keywords/>
  <dc:description/>
  <cp:lastModifiedBy>SPZ</cp:lastModifiedBy>
  <cp:lastPrinted>2008-03-04T07:26:31Z</cp:lastPrinted>
  <dcterms:created xsi:type="dcterms:W3CDTF">2005-03-07T10:25:55Z</dcterms:created>
  <dcterms:modified xsi:type="dcterms:W3CDTF">2008-03-04T07:26:48Z</dcterms:modified>
  <cp:category/>
  <cp:version/>
  <cp:contentType/>
  <cp:contentStatus/>
</cp:coreProperties>
</file>